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655" windowHeight="7170" firstSheet="2" activeTab="4"/>
  </bookViews>
  <sheets>
    <sheet name="Liniowy" sheetId="1" r:id="rId1"/>
    <sheet name="lin ku log" sheetId="2" r:id="rId2"/>
    <sheet name="samo_log" sheetId="3" r:id="rId3"/>
    <sheet name="dane wejściowe" sheetId="4" r:id="rId4"/>
    <sheet name="Zad. 2." sheetId="5" r:id="rId5"/>
  </sheets>
  <definedNames/>
  <calcPr fullCalcOnLoad="1"/>
</workbook>
</file>

<file path=xl/sharedStrings.xml><?xml version="1.0" encoding="utf-8"?>
<sst xmlns="http://schemas.openxmlformats.org/spreadsheetml/2006/main" count="62" uniqueCount="31">
  <si>
    <r>
      <t>e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 [V]</t>
    </r>
  </si>
  <si>
    <t>L [H]</t>
  </si>
  <si>
    <t>C [F]</t>
  </si>
  <si>
    <r>
      <t>w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 [1/s]</t>
    </r>
  </si>
  <si>
    <r>
      <t>R [</t>
    </r>
    <r>
      <rPr>
        <sz val="10"/>
        <rFont val="Symbol"/>
        <family val="1"/>
      </rPr>
      <t>W</t>
    </r>
    <r>
      <rPr>
        <sz val="10"/>
        <rFont val="Arial"/>
        <family val="0"/>
      </rPr>
      <t>]</t>
    </r>
  </si>
  <si>
    <r>
      <t xml:space="preserve">krok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"+"</t>
    </r>
  </si>
  <si>
    <r>
      <t>w</t>
    </r>
    <r>
      <rPr>
        <sz val="10"/>
        <rFont val="Arial"/>
        <family val="0"/>
      </rPr>
      <t xml:space="preserve"> [1/s]</t>
    </r>
  </si>
  <si>
    <r>
      <t>Z</t>
    </r>
    <r>
      <rPr>
        <sz val="8"/>
        <rFont val="Arial"/>
        <family val="2"/>
      </rPr>
      <t>C</t>
    </r>
    <r>
      <rPr>
        <sz val="10"/>
        <rFont val="Arial"/>
        <family val="2"/>
      </rPr>
      <t xml:space="preserve"> [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] </t>
    </r>
  </si>
  <si>
    <r>
      <t>Z</t>
    </r>
    <r>
      <rPr>
        <sz val="8"/>
        <rFont val="Arial"/>
        <family val="2"/>
      </rPr>
      <t>L</t>
    </r>
    <r>
      <rPr>
        <sz val="10"/>
        <rFont val="Arial"/>
        <family val="2"/>
      </rPr>
      <t xml:space="preserve"> [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] </t>
    </r>
  </si>
  <si>
    <r>
      <t>Z</t>
    </r>
    <r>
      <rPr>
        <sz val="8"/>
        <rFont val="Arial"/>
        <family val="2"/>
      </rPr>
      <t>RLC</t>
    </r>
    <r>
      <rPr>
        <sz val="10"/>
        <rFont val="Arial"/>
        <family val="2"/>
      </rPr>
      <t xml:space="preserve"> [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] </t>
    </r>
  </si>
  <si>
    <r>
      <t>I</t>
    </r>
    <r>
      <rPr>
        <sz val="8"/>
        <rFont val="Arial"/>
        <family val="2"/>
      </rPr>
      <t>0</t>
    </r>
    <r>
      <rPr>
        <sz val="10"/>
        <rFont val="Arial"/>
        <family val="2"/>
      </rPr>
      <t>(</t>
    </r>
    <r>
      <rPr>
        <sz val="10"/>
        <rFont val="Symbol"/>
        <family val="1"/>
      </rPr>
      <t>w</t>
    </r>
    <r>
      <rPr>
        <sz val="10"/>
        <rFont val="Arial"/>
        <family val="2"/>
      </rPr>
      <t>) [A]</t>
    </r>
  </si>
  <si>
    <r>
      <t xml:space="preserve">krok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"</t>
    </r>
    <r>
      <rPr>
        <sz val="8"/>
        <rFont val="Arial"/>
        <family val="2"/>
      </rPr>
      <t>razy</t>
    </r>
    <r>
      <rPr>
        <sz val="10"/>
        <rFont val="Arial"/>
        <family val="2"/>
      </rPr>
      <t>"</t>
    </r>
  </si>
  <si>
    <r>
      <t>log(</t>
    </r>
    <r>
      <rPr>
        <sz val="12"/>
        <rFont val="Symbol"/>
        <family val="1"/>
      </rPr>
      <t>w</t>
    </r>
    <r>
      <rPr>
        <sz val="10"/>
        <rFont val="Arial"/>
        <family val="0"/>
      </rPr>
      <t>)</t>
    </r>
  </si>
  <si>
    <r>
      <t>log(</t>
    </r>
    <r>
      <rPr>
        <sz val="12"/>
        <rFont val="Symbol"/>
        <family val="1"/>
      </rPr>
      <t>w/w</t>
    </r>
    <r>
      <rPr>
        <sz val="8"/>
        <rFont val="Symbol"/>
        <family val="1"/>
      </rPr>
      <t>0</t>
    </r>
    <r>
      <rPr>
        <sz val="10"/>
        <rFont val="Symbol"/>
        <family val="1"/>
      </rPr>
      <t>)</t>
    </r>
  </si>
  <si>
    <r>
      <t>w</t>
    </r>
    <r>
      <rPr>
        <b/>
        <sz val="10"/>
        <rFont val="Arial"/>
        <family val="2"/>
      </rPr>
      <t xml:space="preserve"> [1/s]</t>
    </r>
  </si>
  <si>
    <r>
      <t>Z</t>
    </r>
    <r>
      <rPr>
        <b/>
        <sz val="8"/>
        <rFont val="Arial"/>
        <family val="2"/>
      </rPr>
      <t>C</t>
    </r>
    <r>
      <rPr>
        <b/>
        <sz val="10"/>
        <rFont val="Arial"/>
        <family val="2"/>
      </rPr>
      <t xml:space="preserve">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] </t>
    </r>
  </si>
  <si>
    <r>
      <t>Z</t>
    </r>
    <r>
      <rPr>
        <b/>
        <sz val="8"/>
        <rFont val="Arial"/>
        <family val="2"/>
      </rPr>
      <t>L</t>
    </r>
    <r>
      <rPr>
        <b/>
        <sz val="10"/>
        <rFont val="Arial"/>
        <family val="2"/>
      </rPr>
      <t xml:space="preserve">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] </t>
    </r>
  </si>
  <si>
    <r>
      <t>Z</t>
    </r>
    <r>
      <rPr>
        <b/>
        <sz val="8"/>
        <rFont val="Arial"/>
        <family val="2"/>
      </rPr>
      <t>RLC</t>
    </r>
    <r>
      <rPr>
        <b/>
        <sz val="10"/>
        <rFont val="Arial"/>
        <family val="2"/>
      </rPr>
      <t xml:space="preserve"> [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] </t>
    </r>
  </si>
  <si>
    <r>
      <t>I</t>
    </r>
    <r>
      <rPr>
        <b/>
        <sz val="8"/>
        <rFont val="Arial"/>
        <family val="2"/>
      </rPr>
      <t>0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) [A]</t>
    </r>
  </si>
  <si>
    <t>min</t>
  </si>
  <si>
    <t>max</t>
  </si>
  <si>
    <t>przyrost</t>
  </si>
  <si>
    <t>Wartości ustawione w paskach przwewijania</t>
  </si>
  <si>
    <r>
      <t>e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 [V]</t>
    </r>
  </si>
  <si>
    <r>
      <t>w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 [1/s]</t>
    </r>
  </si>
  <si>
    <t>½•Imax</t>
  </si>
  <si>
    <r>
      <t>w</t>
    </r>
    <r>
      <rPr>
        <sz val="8"/>
        <color indexed="10"/>
        <rFont val="Arial"/>
        <family val="2"/>
      </rPr>
      <t>d</t>
    </r>
  </si>
  <si>
    <r>
      <t>w</t>
    </r>
    <r>
      <rPr>
        <sz val="8"/>
        <color indexed="10"/>
        <rFont val="Arial"/>
        <family val="2"/>
      </rPr>
      <t>g</t>
    </r>
  </si>
  <si>
    <r>
      <t>s</t>
    </r>
    <r>
      <rPr>
        <sz val="8"/>
        <color indexed="10"/>
        <rFont val="Arial"/>
        <family val="2"/>
      </rPr>
      <t>ω</t>
    </r>
    <r>
      <rPr>
        <sz val="10"/>
        <color indexed="10"/>
        <rFont val="Arial"/>
        <family val="2"/>
      </rPr>
      <t>=ω</t>
    </r>
    <r>
      <rPr>
        <sz val="8"/>
        <color indexed="10"/>
        <rFont val="Arial"/>
        <family val="2"/>
      </rPr>
      <t>g</t>
    </r>
    <r>
      <rPr>
        <sz val="10"/>
        <color indexed="10"/>
        <rFont val="Arial"/>
        <family val="2"/>
      </rPr>
      <t>-ω</t>
    </r>
    <r>
      <rPr>
        <sz val="8"/>
        <color indexed="10"/>
        <rFont val="Arial"/>
        <family val="2"/>
      </rPr>
      <t>d</t>
    </r>
  </si>
  <si>
    <t>Imax</t>
  </si>
  <si>
    <r>
      <t xml:space="preserve">krok 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"+" pomniejszony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</si>
</sst>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E+00"/>
    <numFmt numFmtId="167" formatCode="0.E+00"/>
    <numFmt numFmtId="168" formatCode="0.0"/>
    <numFmt numFmtId="169" formatCode="0\.E+00"/>
    <numFmt numFmtId="170" formatCode="0\.0E+00"/>
    <numFmt numFmtId="171" formatCode="0\.0"/>
    <numFmt numFmtId="172" formatCode="[$-415]d\ mmmm\ yyyy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69"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sz val="12"/>
      <name val="Symbol"/>
      <family val="1"/>
    </font>
    <font>
      <sz val="8"/>
      <name val="Symbol"/>
      <family val="1"/>
    </font>
    <font>
      <b/>
      <sz val="12"/>
      <name val="Symbol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Symbol"/>
      <family val="1"/>
    </font>
    <font>
      <sz val="11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.75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color indexed="12"/>
      <name val="Symbol"/>
      <family val="1"/>
    </font>
    <font>
      <b/>
      <sz val="12"/>
      <color indexed="12"/>
      <name val="Arial"/>
      <family val="2"/>
    </font>
    <font>
      <b/>
      <sz val="10.75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Symbol"/>
      <family val="1"/>
    </font>
    <font>
      <b/>
      <sz val="11.75"/>
      <color indexed="12"/>
      <name val="Symbol"/>
      <family val="1"/>
    </font>
    <font>
      <b/>
      <sz val="9.75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Symbol"/>
      <family val="1"/>
    </font>
    <font>
      <b/>
      <sz val="11.75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37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0" fillId="37" borderId="0" xfId="0" applyNumberFormat="1" applyFill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1" fontId="0" fillId="36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11" fontId="0" fillId="33" borderId="10" xfId="0" applyNumberFormat="1" applyFill="1" applyBorder="1" applyAlignment="1">
      <alignment/>
    </xf>
    <xf numFmtId="11" fontId="0" fillId="0" borderId="10" xfId="0" applyNumberFormat="1" applyBorder="1" applyAlignment="1">
      <alignment/>
    </xf>
    <xf numFmtId="11" fontId="0" fillId="37" borderId="10" xfId="0" applyNumberFormat="1" applyFill="1" applyBorder="1" applyAlignment="1">
      <alignment/>
    </xf>
    <xf numFmtId="11" fontId="0" fillId="0" borderId="10" xfId="0" applyNumberFormat="1" applyFill="1" applyBorder="1" applyAlignment="1">
      <alignment/>
    </xf>
    <xf numFmtId="11" fontId="0" fillId="38" borderId="10" xfId="0" applyNumberFormat="1" applyFill="1" applyBorder="1" applyAlignment="1">
      <alignment/>
    </xf>
    <xf numFmtId="11" fontId="0" fillId="0" borderId="11" xfId="0" applyNumberFormat="1" applyBorder="1" applyAlignment="1">
      <alignment/>
    </xf>
    <xf numFmtId="11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75" fontId="0" fillId="0" borderId="0" xfId="0" applyNumberFormat="1" applyAlignment="1">
      <alignment/>
    </xf>
    <xf numFmtId="1" fontId="1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1" fontId="0" fillId="40" borderId="10" xfId="0" applyNumberFormat="1" applyFill="1" applyBorder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0" xfId="0" applyNumberFormat="1" applyFont="1" applyAlignment="1">
      <alignment/>
    </xf>
    <xf numFmtId="11" fontId="0" fillId="40" borderId="15" xfId="0" applyNumberForma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Liniowy!$G$2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Liniowy!$C$3:$C$22</c:f>
              <c:numCache/>
            </c:numRef>
          </c:xVal>
          <c:yVal>
            <c:numRef>
              <c:f>Liniowy!$G$3:$G$22</c:f>
              <c:numCache/>
            </c:numRef>
          </c:yVal>
          <c:smooth val="1"/>
        </c:ser>
        <c:axId val="4848947"/>
        <c:axId val="43640524"/>
      </c:scatterChart>
      <c:valAx>
        <c:axId val="484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>
            <c:manualLayout>
              <c:xMode val="factor"/>
              <c:yMode val="factor"/>
              <c:x val="0.033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0524"/>
        <c:crosses val="autoZero"/>
        <c:crossBetween val="midCat"/>
        <c:dispUnits/>
      </c:valAx>
      <c:valAx>
        <c:axId val="43640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67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94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Liniowy!$G$2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Liniowy!$C$3:$C$45</c:f>
              <c:numCache/>
            </c:numRef>
          </c:xVal>
          <c:yVal>
            <c:numRef>
              <c:f>Liniowy!$G$3:$G$45</c:f>
              <c:numCache/>
            </c:numRef>
          </c:yVal>
          <c:smooth val="1"/>
        </c:ser>
        <c:axId val="57220397"/>
        <c:axId val="45221526"/>
      </c:scatterChart>
      <c:valAx>
        <c:axId val="572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>
            <c:manualLayout>
              <c:xMode val="factor"/>
              <c:yMode val="factor"/>
              <c:x val="0.033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1526"/>
        <c:crosses val="autoZero"/>
        <c:crossBetween val="midCat"/>
        <c:dispUnits/>
      </c:valAx>
      <c:valAx>
        <c:axId val="45221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64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039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'lin ku log'!$G$2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 ku log'!$C$3:$C$22</c:f>
              <c:numCache/>
            </c:numRef>
          </c:xVal>
          <c:yVal>
            <c:numRef>
              <c:f>'lin ku log'!$G$3:$G$22</c:f>
              <c:numCache/>
            </c:numRef>
          </c:yVal>
          <c:smooth val="1"/>
        </c:ser>
        <c:axId val="4340551"/>
        <c:axId val="39064960"/>
      </c:scatterChart>
      <c:valAx>
        <c:axId val="4340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>
            <c:manualLayout>
              <c:xMode val="factor"/>
              <c:yMode val="factor"/>
              <c:x val="0.033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4960"/>
        <c:crosses val="autoZero"/>
        <c:crossBetween val="midCat"/>
        <c:dispUnits/>
      </c:valAx>
      <c:valAx>
        <c:axId val="390649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67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55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'lin ku log'!$G$2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 ku log'!$C$3:$C$22</c:f>
              <c:numCache/>
            </c:numRef>
          </c:xVal>
          <c:yVal>
            <c:numRef>
              <c:f>'lin ku log'!$G$3:$G$22</c:f>
              <c:numCache/>
            </c:numRef>
          </c:yVal>
          <c:smooth val="1"/>
        </c:ser>
        <c:axId val="16040321"/>
        <c:axId val="10145162"/>
      </c:scatterChart>
      <c:valAx>
        <c:axId val="160403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>
            <c:manualLayout>
              <c:xMode val="factor"/>
              <c:yMode val="factor"/>
              <c:x val="0.034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E+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45162"/>
        <c:crosses val="autoZero"/>
        <c:crossBetween val="midCat"/>
        <c:dispUnits/>
      </c:valAx>
      <c:valAx>
        <c:axId val="101451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3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4032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samo_log!$H$3:$H$22</c:f>
              <c:numCache/>
            </c:numRef>
          </c:xVal>
          <c:yVal>
            <c:numRef>
              <c:f>samo_log!$G$3:$G$22</c:f>
              <c:numCache/>
            </c:numRef>
          </c:yVal>
          <c:smooth val="1"/>
        </c:ser>
        <c:axId val="24197595"/>
        <c:axId val="16451764"/>
      </c:scatterChart>
      <c:valAx>
        <c:axId val="2419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log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(w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764"/>
        <c:crosses val="autoZero"/>
        <c:crossBetween val="midCat"/>
        <c:dispUnits/>
      </c:valAx>
      <c:valAx>
        <c:axId val="164517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812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9759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samo_log!$I$3:$I$22</c:f>
              <c:numCache/>
            </c:numRef>
          </c:xVal>
          <c:yVal>
            <c:numRef>
              <c:f>samo_log!$G$3:$G$22</c:f>
              <c:numCache/>
            </c:numRef>
          </c:yVal>
          <c:smooth val="1"/>
        </c:ser>
        <c:axId val="13848149"/>
        <c:axId val="57524478"/>
      </c:scatterChart>
      <c:valAx>
        <c:axId val="138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log(</a:t>
                </a: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w/w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33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4478"/>
        <c:crosses val="autoZero"/>
        <c:crossBetween val="midCat"/>
        <c:dispUnits/>
      </c:valAx>
      <c:valAx>
        <c:axId val="57524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5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814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'Zad. 2.'!$G$2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'Zad. 2.'!$C$3:$C$32</c:f>
              <c:numCache/>
            </c:numRef>
          </c:xVal>
          <c:yVal>
            <c:numRef>
              <c:f>'Zad. 2.'!$G$3:$G$32</c:f>
              <c:numCache/>
            </c:numRef>
          </c:yVal>
          <c:smooth val="1"/>
        </c:ser>
        <c:axId val="47958255"/>
        <c:axId val="28971112"/>
      </c:scatterChart>
      <c:valAx>
        <c:axId val="4795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112"/>
        <c:crosses val="autoZero"/>
        <c:crossBetween val="midCat"/>
        <c:dispUnits/>
      </c:valAx>
      <c:valAx>
        <c:axId val="28971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25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25"/>
          <c:w val="1"/>
          <c:h val="0.9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'Zad. 2.'!$G$2</c:f>
              <c:strCache>
                <c:ptCount val="1"/>
                <c:pt idx="0">
                  <c:v>I0(w) [A]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'Zad. 2.'!$C$3:$C$32</c:f>
              <c:numCache/>
            </c:numRef>
          </c:xVal>
          <c:yVal>
            <c:numRef>
              <c:f>'Zad. 2.'!$G$3:$G$32</c:f>
              <c:numCache/>
            </c:numRef>
          </c:yVal>
          <c:smooth val="1"/>
        </c:ser>
        <c:axId val="59413417"/>
        <c:axId val="64958706"/>
      </c:scatterChart>
      <c:valAx>
        <c:axId val="5941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[1/s]</a:t>
                </a:r>
              </a:p>
            </c:rich>
          </c:tx>
          <c:layout>
            <c:manualLayout>
              <c:xMode val="factor"/>
              <c:yMode val="factor"/>
              <c:x val="0.033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8706"/>
        <c:crosses val="autoZero"/>
        <c:crossBetween val="midCat"/>
        <c:dispUnits/>
      </c:valAx>
      <c:valAx>
        <c:axId val="649587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0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w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 [A]</a:t>
                </a:r>
              </a:p>
            </c:rich>
          </c:tx>
          <c:layout>
            <c:manualLayout>
              <c:xMode val="factor"/>
              <c:yMode val="factor"/>
              <c:x val="0.067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\.0E+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341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19050</xdr:rowOff>
    </xdr:from>
    <xdr:to>
      <xdr:col>15</xdr:col>
      <xdr:colOff>600075</xdr:colOff>
      <xdr:row>21</xdr:row>
      <xdr:rowOff>161925</xdr:rowOff>
    </xdr:to>
    <xdr:graphicFrame>
      <xdr:nvGraphicFramePr>
        <xdr:cNvPr id="1" name="Wykres 1"/>
        <xdr:cNvGraphicFramePr/>
      </xdr:nvGraphicFramePr>
      <xdr:xfrm>
        <a:off x="5133975" y="190500"/>
        <a:ext cx="53054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</xdr:row>
      <xdr:rowOff>38100</xdr:rowOff>
    </xdr:from>
    <xdr:to>
      <xdr:col>16</xdr:col>
      <xdr:colOff>0</xdr:colOff>
      <xdr:row>44</xdr:row>
      <xdr:rowOff>133350</xdr:rowOff>
    </xdr:to>
    <xdr:graphicFrame>
      <xdr:nvGraphicFramePr>
        <xdr:cNvPr id="2" name="Wykres 2"/>
        <xdr:cNvGraphicFramePr/>
      </xdr:nvGraphicFramePr>
      <xdr:xfrm>
        <a:off x="5133975" y="4410075"/>
        <a:ext cx="53149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19050</xdr:rowOff>
    </xdr:from>
    <xdr:to>
      <xdr:col>15</xdr:col>
      <xdr:colOff>600075</xdr:colOff>
      <xdr:row>21</xdr:row>
      <xdr:rowOff>161925</xdr:rowOff>
    </xdr:to>
    <xdr:graphicFrame>
      <xdr:nvGraphicFramePr>
        <xdr:cNvPr id="1" name="Wykres 1"/>
        <xdr:cNvGraphicFramePr/>
      </xdr:nvGraphicFramePr>
      <xdr:xfrm>
        <a:off x="4714875" y="180975"/>
        <a:ext cx="53054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22</xdr:row>
      <xdr:rowOff>76200</xdr:rowOff>
    </xdr:from>
    <xdr:to>
      <xdr:col>16</xdr:col>
      <xdr:colOff>28575</xdr:colOff>
      <xdr:row>45</xdr:row>
      <xdr:rowOff>9525</xdr:rowOff>
    </xdr:to>
    <xdr:graphicFrame>
      <xdr:nvGraphicFramePr>
        <xdr:cNvPr id="2" name="Wykres 3"/>
        <xdr:cNvGraphicFramePr/>
      </xdr:nvGraphicFramePr>
      <xdr:xfrm>
        <a:off x="1514475" y="4438650"/>
        <a:ext cx="85439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38100</xdr:rowOff>
    </xdr:from>
    <xdr:to>
      <xdr:col>17</xdr:col>
      <xdr:colOff>476250</xdr:colOff>
      <xdr:row>21</xdr:row>
      <xdr:rowOff>180975</xdr:rowOff>
    </xdr:to>
    <xdr:graphicFrame>
      <xdr:nvGraphicFramePr>
        <xdr:cNvPr id="1" name="Wykres 1"/>
        <xdr:cNvGraphicFramePr/>
      </xdr:nvGraphicFramePr>
      <xdr:xfrm>
        <a:off x="5905500" y="200025"/>
        <a:ext cx="53054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22</xdr:row>
      <xdr:rowOff>76200</xdr:rowOff>
    </xdr:from>
    <xdr:to>
      <xdr:col>17</xdr:col>
      <xdr:colOff>495300</xdr:colOff>
      <xdr:row>45</xdr:row>
      <xdr:rowOff>9525</xdr:rowOff>
    </xdr:to>
    <xdr:graphicFrame>
      <xdr:nvGraphicFramePr>
        <xdr:cNvPr id="2" name="Wykres 2"/>
        <xdr:cNvGraphicFramePr/>
      </xdr:nvGraphicFramePr>
      <xdr:xfrm>
        <a:off x="5915025" y="4438650"/>
        <a:ext cx="53149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0.561</cdr:y>
    </cdr:from>
    <cdr:to>
      <cdr:x>0.96325</cdr:x>
      <cdr:y>0.561</cdr:y>
    </cdr:to>
    <cdr:sp>
      <cdr:nvSpPr>
        <cdr:cNvPr id="1" name="Line 1"/>
        <cdr:cNvSpPr>
          <a:spLocks/>
        </cdr:cNvSpPr>
      </cdr:nvSpPr>
      <cdr:spPr>
        <a:xfrm>
          <a:off x="619125" y="2324100"/>
          <a:ext cx="44862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0.561</cdr:y>
    </cdr:from>
    <cdr:to>
      <cdr:x>0.4195</cdr:x>
      <cdr:y>0.92775</cdr:y>
    </cdr:to>
    <cdr:sp>
      <cdr:nvSpPr>
        <cdr:cNvPr id="2" name="Line 2"/>
        <cdr:cNvSpPr>
          <a:spLocks/>
        </cdr:cNvSpPr>
      </cdr:nvSpPr>
      <cdr:spPr>
        <a:xfrm>
          <a:off x="2219325" y="2324100"/>
          <a:ext cx="0" cy="1524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0.561</cdr:y>
    </cdr:from>
    <cdr:to>
      <cdr:x>0.781</cdr:x>
      <cdr:y>0.92775</cdr:y>
    </cdr:to>
    <cdr:sp>
      <cdr:nvSpPr>
        <cdr:cNvPr id="3" name="Line 4"/>
        <cdr:cNvSpPr>
          <a:spLocks/>
        </cdr:cNvSpPr>
      </cdr:nvSpPr>
      <cdr:spPr>
        <a:xfrm>
          <a:off x="4143375" y="2324100"/>
          <a:ext cx="0" cy="15240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161925</xdr:rowOff>
    </xdr:from>
    <xdr:to>
      <xdr:col>16</xdr:col>
      <xdr:colOff>219075</xdr:colOff>
      <xdr:row>21</xdr:row>
      <xdr:rowOff>171450</xdr:rowOff>
    </xdr:to>
    <xdr:grpSp>
      <xdr:nvGrpSpPr>
        <xdr:cNvPr id="1" name="Group 17"/>
        <xdr:cNvGrpSpPr>
          <a:grpSpLocks/>
        </xdr:cNvGrpSpPr>
      </xdr:nvGrpSpPr>
      <xdr:grpSpPr>
        <a:xfrm>
          <a:off x="5353050" y="161925"/>
          <a:ext cx="5314950" cy="4181475"/>
          <a:chOff x="548" y="20"/>
          <a:chExt cx="558" cy="439"/>
        </a:xfrm>
        <a:solidFill>
          <a:srgbClr val="FFFFFF"/>
        </a:solidFill>
      </xdr:grpSpPr>
      <xdr:graphicFrame>
        <xdr:nvGraphicFramePr>
          <xdr:cNvPr id="2" name="Wykres 2"/>
          <xdr:cNvGraphicFramePr/>
        </xdr:nvGraphicFramePr>
        <xdr:xfrm>
          <a:off x="548" y="459"/>
          <a:ext cx="558" cy="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Wykres 1"/>
          <xdr:cNvGraphicFramePr/>
        </xdr:nvGraphicFramePr>
        <xdr:xfrm>
          <a:off x="548" y="20"/>
          <a:ext cx="557" cy="43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6"/>
          <xdr:cNvSpPr txBox="1">
            <a:spLocks noChangeArrowheads="1"/>
          </xdr:cNvSpPr>
        </xdr:nvSpPr>
        <xdr:spPr>
          <a:xfrm>
            <a:off x="781" y="402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980" y="401"/>
            <a:ext cx="2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Symbol"/>
                <a:ea typeface="Symbol"/>
                <a:cs typeface="Symbol"/>
              </a:rPr>
              <a:t>w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624" y="108"/>
            <a:ext cx="0" cy="31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632" y="265"/>
            <a:ext cx="0" cy="155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626" y="217"/>
            <a:ext cx="35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Symbol"/>
                <a:ea typeface="Symbol"/>
                <a:cs typeface="Symbol"/>
              </a:rPr>
              <a:t>I</a:t>
            </a: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max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= 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3" y="336"/>
            <a:ext cx="5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½•I</a:t>
            </a: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max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837" y="267"/>
            <a:ext cx="95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sω = ωg - ωd</a:t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>
            <a:off x="778" y="264"/>
            <a:ext cx="199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43</xdr:row>
      <xdr:rowOff>0</xdr:rowOff>
    </xdr:from>
    <xdr:to>
      <xdr:col>13</xdr:col>
      <xdr:colOff>76200</xdr:colOff>
      <xdr:row>48</xdr:row>
      <xdr:rowOff>123825</xdr:rowOff>
    </xdr:to>
    <xdr:pic>
      <xdr:nvPicPr>
        <xdr:cNvPr id="12" name="Obraz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8343900"/>
          <a:ext cx="6172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9.00390625" style="0" customWidth="1"/>
  </cols>
  <sheetData>
    <row r="1" ht="13.5" thickBot="1"/>
    <row r="2" spans="1:7" s="8" customFormat="1" ht="15.75" customHeight="1" thickBot="1">
      <c r="A2" s="17" t="s">
        <v>0</v>
      </c>
      <c r="C2" s="31" t="s">
        <v>14</v>
      </c>
      <c r="D2" s="32" t="s">
        <v>15</v>
      </c>
      <c r="E2" s="32" t="s">
        <v>16</v>
      </c>
      <c r="F2" s="32" t="s">
        <v>17</v>
      </c>
      <c r="G2" s="33" t="s">
        <v>18</v>
      </c>
    </row>
    <row r="3" spans="1:7" ht="15.75" customHeight="1">
      <c r="A3" s="18">
        <v>10</v>
      </c>
      <c r="C3" s="30">
        <f aca="true" t="shared" si="0" ref="C3:C11">C4-$A$18</f>
        <v>3162.2776601683745</v>
      </c>
      <c r="D3" s="30">
        <f aca="true" t="shared" si="1" ref="D3:D45">1/($A$13*C3)</f>
        <v>316.22776601683836</v>
      </c>
      <c r="E3" s="30">
        <f aca="true" t="shared" si="2" ref="E3:E45">$A$9*C3</f>
        <v>3.1622776601683746</v>
      </c>
      <c r="F3" s="30">
        <f>SQRT($A$5^2+(D3-E3)^2)</f>
        <v>313.2415202363828</v>
      </c>
      <c r="G3" s="30">
        <f>$A$3/F3</f>
        <v>0.03192424807686304</v>
      </c>
    </row>
    <row r="4" spans="1:7" ht="15.75" customHeight="1">
      <c r="A4" s="19" t="s">
        <v>4</v>
      </c>
      <c r="C4" s="26">
        <f t="shared" si="0"/>
        <v>6324.5553203367535</v>
      </c>
      <c r="D4" s="26">
        <f t="shared" si="1"/>
        <v>158.11388300841907</v>
      </c>
      <c r="E4" s="26">
        <f t="shared" si="2"/>
        <v>6.324555320336754</v>
      </c>
      <c r="F4" s="26">
        <f aca="true" t="shared" si="3" ref="F4:F22">SQRT($A$5^2+(D4-E4)^2)</f>
        <v>152.1520620957864</v>
      </c>
      <c r="G4" s="26">
        <f aca="true" t="shared" si="4" ref="G4:G45">$A$3/F4</f>
        <v>0.0657237231113211</v>
      </c>
    </row>
    <row r="5" spans="1:7" ht="15.75" customHeight="1">
      <c r="A5" s="19">
        <f>0.1*$B$5</f>
        <v>10.5</v>
      </c>
      <c r="B5">
        <v>105</v>
      </c>
      <c r="C5" s="26">
        <f t="shared" si="0"/>
        <v>9486.832980505133</v>
      </c>
      <c r="D5" s="26">
        <f t="shared" si="1"/>
        <v>105.40925533894602</v>
      </c>
      <c r="E5" s="26">
        <f t="shared" si="2"/>
        <v>9.486832980505133</v>
      </c>
      <c r="F5" s="26">
        <f t="shared" si="3"/>
        <v>96.49539424817706</v>
      </c>
      <c r="G5" s="26">
        <f t="shared" si="4"/>
        <v>0.10363188914779645</v>
      </c>
    </row>
    <row r="6" spans="3:7" ht="15.75" customHeight="1">
      <c r="C6" s="26">
        <f t="shared" si="0"/>
        <v>12649.110640673513</v>
      </c>
      <c r="D6" s="26">
        <f t="shared" si="1"/>
        <v>79.0569415042095</v>
      </c>
      <c r="E6" s="26">
        <f t="shared" si="2"/>
        <v>12.649110640673513</v>
      </c>
      <c r="F6" s="26">
        <f t="shared" si="3"/>
        <v>67.23280449304494</v>
      </c>
      <c r="G6" s="26">
        <f t="shared" si="4"/>
        <v>0.14873691608438666</v>
      </c>
    </row>
    <row r="7" spans="3:7" ht="15.75" customHeight="1">
      <c r="C7" s="26">
        <f t="shared" si="0"/>
        <v>15811.388300841892</v>
      </c>
      <c r="D7" s="26">
        <f t="shared" si="1"/>
        <v>63.24555320336759</v>
      </c>
      <c r="E7" s="26">
        <f t="shared" si="2"/>
        <v>15.811388300841893</v>
      </c>
      <c r="F7" s="26">
        <f t="shared" si="3"/>
        <v>48.58240422210495</v>
      </c>
      <c r="G7" s="26">
        <f t="shared" si="4"/>
        <v>0.20583584036481278</v>
      </c>
    </row>
    <row r="8" spans="1:7" ht="15.75" customHeight="1">
      <c r="A8" s="20" t="s">
        <v>1</v>
      </c>
      <c r="C8" s="26">
        <f t="shared" si="0"/>
        <v>18973.665961010272</v>
      </c>
      <c r="D8" s="26">
        <f t="shared" si="1"/>
        <v>52.70462766947299</v>
      </c>
      <c r="E8" s="26">
        <f t="shared" si="2"/>
        <v>18.973665961010273</v>
      </c>
      <c r="F8" s="26">
        <f t="shared" si="3"/>
        <v>35.3274366148717</v>
      </c>
      <c r="G8" s="26">
        <f t="shared" si="4"/>
        <v>0.2830661083343456</v>
      </c>
    </row>
    <row r="9" spans="1:7" ht="15.75" customHeight="1">
      <c r="A9" s="21">
        <f>0.001*$B$9</f>
        <v>0.001</v>
      </c>
      <c r="B9">
        <v>1</v>
      </c>
      <c r="C9" s="26">
        <f t="shared" si="0"/>
        <v>22135.943621178652</v>
      </c>
      <c r="D9" s="26">
        <f t="shared" si="1"/>
        <v>45.17539514526256</v>
      </c>
      <c r="E9" s="26">
        <f t="shared" si="2"/>
        <v>22.135943621178654</v>
      </c>
      <c r="F9" s="26">
        <f t="shared" si="3"/>
        <v>25.319287638687868</v>
      </c>
      <c r="G9" s="26">
        <f t="shared" si="4"/>
        <v>0.39495581955947295</v>
      </c>
    </row>
    <row r="10" spans="3:7" ht="15.75" customHeight="1">
      <c r="C10" s="26">
        <f t="shared" si="0"/>
        <v>25298.221281347032</v>
      </c>
      <c r="D10" s="26">
        <f t="shared" si="1"/>
        <v>39.52847075210474</v>
      </c>
      <c r="E10" s="26">
        <f t="shared" si="2"/>
        <v>25.298221281347033</v>
      </c>
      <c r="F10" s="26">
        <f t="shared" si="3"/>
        <v>17.684739183827393</v>
      </c>
      <c r="G10" s="26">
        <f t="shared" si="4"/>
        <v>0.565459286453314</v>
      </c>
    </row>
    <row r="11" spans="3:7" ht="15.75" customHeight="1">
      <c r="C11" s="26">
        <f t="shared" si="0"/>
        <v>28460.498941515412</v>
      </c>
      <c r="D11" s="26">
        <f t="shared" si="1"/>
        <v>35.13641844631532</v>
      </c>
      <c r="E11" s="26">
        <f t="shared" si="2"/>
        <v>28.460498941515414</v>
      </c>
      <c r="F11" s="26">
        <f t="shared" si="3"/>
        <v>12.442584186356457</v>
      </c>
      <c r="G11" s="26">
        <f t="shared" si="4"/>
        <v>0.8036915684255687</v>
      </c>
    </row>
    <row r="12" spans="1:7" ht="15.75" customHeight="1">
      <c r="A12" s="22" t="s">
        <v>2</v>
      </c>
      <c r="C12" s="27">
        <f>A16</f>
        <v>31622.776601683792</v>
      </c>
      <c r="D12" s="27">
        <f t="shared" si="1"/>
        <v>31.62277660168379</v>
      </c>
      <c r="E12" s="27">
        <f t="shared" si="2"/>
        <v>31.622776601683793</v>
      </c>
      <c r="F12" s="27">
        <f t="shared" si="3"/>
        <v>10.5</v>
      </c>
      <c r="G12" s="27">
        <f t="shared" si="4"/>
        <v>0.9523809523809523</v>
      </c>
    </row>
    <row r="13" spans="1:7" ht="15.75" customHeight="1">
      <c r="A13" s="23">
        <f>0.000000001*B13</f>
        <v>1.0000000000000002E-06</v>
      </c>
      <c r="B13">
        <v>1000</v>
      </c>
      <c r="C13" s="26">
        <f aca="true" t="shared" si="5" ref="C13:C45">C12+$A$18</f>
        <v>34785.05426185217</v>
      </c>
      <c r="D13" s="26">
        <f t="shared" si="1"/>
        <v>28.747978728803446</v>
      </c>
      <c r="E13" s="26">
        <f t="shared" si="2"/>
        <v>34.785054261852174</v>
      </c>
      <c r="F13" s="26">
        <f t="shared" si="3"/>
        <v>12.111824015883636</v>
      </c>
      <c r="G13" s="26">
        <f t="shared" si="4"/>
        <v>0.8256394732028671</v>
      </c>
    </row>
    <row r="14" spans="3:7" ht="15.75" customHeight="1">
      <c r="C14" s="26">
        <f t="shared" si="5"/>
        <v>37947.33192202055</v>
      </c>
      <c r="D14" s="26">
        <f t="shared" si="1"/>
        <v>26.352313834736492</v>
      </c>
      <c r="E14" s="26">
        <f t="shared" si="2"/>
        <v>37.94733192202055</v>
      </c>
      <c r="F14" s="26">
        <f t="shared" si="3"/>
        <v>15.642712183136418</v>
      </c>
      <c r="G14" s="26">
        <f t="shared" si="4"/>
        <v>0.6392753304494391</v>
      </c>
    </row>
    <row r="15" spans="1:7" ht="15.75" customHeight="1">
      <c r="A15" s="24" t="s">
        <v>3</v>
      </c>
      <c r="C15" s="26">
        <f t="shared" si="5"/>
        <v>41109.60958218893</v>
      </c>
      <c r="D15" s="26">
        <f t="shared" si="1"/>
        <v>24.32521277052599</v>
      </c>
      <c r="E15" s="26">
        <f t="shared" si="2"/>
        <v>41.10960958218893</v>
      </c>
      <c r="F15" s="26">
        <f t="shared" si="3"/>
        <v>19.79813062719208</v>
      </c>
      <c r="G15" s="26">
        <f t="shared" si="4"/>
        <v>0.5050981927690349</v>
      </c>
    </row>
    <row r="16" spans="1:7" ht="15.75" customHeight="1">
      <c r="A16" s="25">
        <f>1/SQRT(A9*A13)</f>
        <v>31622.776601683792</v>
      </c>
      <c r="C16" s="26">
        <f t="shared" si="5"/>
        <v>44271.88724235731</v>
      </c>
      <c r="D16" s="26">
        <f t="shared" si="1"/>
        <v>22.587697572631278</v>
      </c>
      <c r="E16" s="26">
        <f t="shared" si="2"/>
        <v>44.271887242357316</v>
      </c>
      <c r="F16" s="26">
        <f t="shared" si="3"/>
        <v>24.092614669907736</v>
      </c>
      <c r="G16" s="26">
        <f t="shared" si="4"/>
        <v>0.41506495401224525</v>
      </c>
    </row>
    <row r="17" spans="1:7" ht="15.75" customHeight="1">
      <c r="A17" s="18" t="s">
        <v>5</v>
      </c>
      <c r="C17" s="26">
        <f t="shared" si="5"/>
        <v>47434.16490252569</v>
      </c>
      <c r="D17" s="26">
        <f t="shared" si="1"/>
        <v>21.08185106778919</v>
      </c>
      <c r="E17" s="26">
        <f t="shared" si="2"/>
        <v>47.434164902525694</v>
      </c>
      <c r="F17" s="26">
        <f t="shared" si="3"/>
        <v>28.367136698025146</v>
      </c>
      <c r="G17" s="26">
        <f t="shared" si="4"/>
        <v>0.35252059827018695</v>
      </c>
    </row>
    <row r="18" spans="1:7" ht="15.75" customHeight="1">
      <c r="A18" s="26">
        <f>A16/10</f>
        <v>3162.277660168379</v>
      </c>
      <c r="C18" s="26">
        <f t="shared" si="5"/>
        <v>50596.44256269407</v>
      </c>
      <c r="D18" s="26">
        <f t="shared" si="1"/>
        <v>19.76423537605237</v>
      </c>
      <c r="E18" s="26">
        <f t="shared" si="2"/>
        <v>50.59644256269407</v>
      </c>
      <c r="F18" s="26">
        <f t="shared" si="3"/>
        <v>32.571076125912704</v>
      </c>
      <c r="G18" s="26">
        <f t="shared" si="4"/>
        <v>0.3070208660390026</v>
      </c>
    </row>
    <row r="19" spans="3:7" ht="15.75" customHeight="1">
      <c r="C19" s="26">
        <f t="shared" si="5"/>
        <v>53758.72022286245</v>
      </c>
      <c r="D19" s="26">
        <f t="shared" si="1"/>
        <v>18.60163329510811</v>
      </c>
      <c r="E19" s="26">
        <f t="shared" si="2"/>
        <v>53.75872022286245</v>
      </c>
      <c r="F19" s="26">
        <f t="shared" si="3"/>
        <v>36.691562534807304</v>
      </c>
      <c r="G19" s="26">
        <f t="shared" si="4"/>
        <v>0.27254222249361937</v>
      </c>
    </row>
    <row r="20" spans="3:7" ht="15.75" customHeight="1">
      <c r="C20" s="26">
        <f t="shared" si="5"/>
        <v>56920.99788303083</v>
      </c>
      <c r="D20" s="26">
        <f t="shared" si="1"/>
        <v>17.56820922315766</v>
      </c>
      <c r="E20" s="26">
        <f t="shared" si="2"/>
        <v>56.920997883030836</v>
      </c>
      <c r="F20" s="26">
        <f t="shared" si="3"/>
        <v>40.72949760687754</v>
      </c>
      <c r="G20" s="26">
        <f t="shared" si="4"/>
        <v>0.24552230171165704</v>
      </c>
    </row>
    <row r="21" spans="3:7" ht="15.75" customHeight="1">
      <c r="C21" s="26">
        <f t="shared" si="5"/>
        <v>60083.27554319921</v>
      </c>
      <c r="D21" s="26">
        <f t="shared" si="1"/>
        <v>16.643566632465152</v>
      </c>
      <c r="E21" s="26">
        <f t="shared" si="2"/>
        <v>60.083275543199214</v>
      </c>
      <c r="F21" s="26">
        <f t="shared" si="3"/>
        <v>44.69069601437539</v>
      </c>
      <c r="G21" s="26">
        <f t="shared" si="4"/>
        <v>0.2237602206236251</v>
      </c>
    </row>
    <row r="22" spans="3:7" ht="15.75" customHeight="1">
      <c r="C22" s="28">
        <f t="shared" si="5"/>
        <v>63245.55320336759</v>
      </c>
      <c r="D22" s="28">
        <f t="shared" si="1"/>
        <v>15.811388300841895</v>
      </c>
      <c r="E22" s="28">
        <f t="shared" si="2"/>
        <v>63.24555320336759</v>
      </c>
      <c r="F22" s="28">
        <f t="shared" si="3"/>
        <v>48.58240422210495</v>
      </c>
      <c r="G22" s="28">
        <f t="shared" si="4"/>
        <v>0.20583584036481278</v>
      </c>
    </row>
    <row r="23" spans="3:7" ht="15.75" customHeight="1">
      <c r="C23" s="29">
        <f t="shared" si="5"/>
        <v>66407.83086353597</v>
      </c>
      <c r="D23" s="29">
        <f t="shared" si="1"/>
        <v>15.058465048420851</v>
      </c>
      <c r="E23" s="29">
        <f t="shared" si="2"/>
        <v>66.40783086353598</v>
      </c>
      <c r="F23" s="29">
        <f aca="true" t="shared" si="6" ref="F23:F42">SQRT($A$5^2+(D23-E23)^2)</f>
        <v>52.41190103034342</v>
      </c>
      <c r="G23" s="29">
        <f t="shared" si="4"/>
        <v>0.19079636119686988</v>
      </c>
    </row>
    <row r="24" spans="3:7" ht="15.75" customHeight="1">
      <c r="C24" s="29">
        <f t="shared" si="5"/>
        <v>69570.10852370434</v>
      </c>
      <c r="D24" s="29">
        <f t="shared" si="1"/>
        <v>14.373989364401723</v>
      </c>
      <c r="E24" s="29">
        <f t="shared" si="2"/>
        <v>69.57010852370435</v>
      </c>
      <c r="F24" s="29">
        <f t="shared" si="6"/>
        <v>56.18595527574426</v>
      </c>
      <c r="G24" s="29">
        <f t="shared" si="4"/>
        <v>0.17798042145804802</v>
      </c>
    </row>
    <row r="25" spans="3:7" ht="15.75" customHeight="1">
      <c r="C25" s="29">
        <f t="shared" si="5"/>
        <v>72732.38618387272</v>
      </c>
      <c r="D25" s="29">
        <f t="shared" si="1"/>
        <v>13.749033305079909</v>
      </c>
      <c r="E25" s="29">
        <f t="shared" si="2"/>
        <v>72.73238618387272</v>
      </c>
      <c r="F25" s="29">
        <f t="shared" si="6"/>
        <v>59.91064944418644</v>
      </c>
      <c r="G25" s="29">
        <f t="shared" si="4"/>
        <v>0.166915232813761</v>
      </c>
    </row>
    <row r="26" spans="3:7" ht="15.75" customHeight="1">
      <c r="C26" s="29">
        <f t="shared" si="5"/>
        <v>75894.66384404109</v>
      </c>
      <c r="D26" s="29">
        <f t="shared" si="1"/>
        <v>13.176156917368248</v>
      </c>
      <c r="E26" s="29">
        <f t="shared" si="2"/>
        <v>75.89466384404109</v>
      </c>
      <c r="F26" s="29">
        <f t="shared" si="6"/>
        <v>63.59136034958766</v>
      </c>
      <c r="G26" s="29">
        <f t="shared" si="4"/>
        <v>0.15725406635470476</v>
      </c>
    </row>
    <row r="27" spans="3:7" ht="15.75" customHeight="1">
      <c r="C27" s="29">
        <f t="shared" si="5"/>
        <v>79056.94150420946</v>
      </c>
      <c r="D27" s="29">
        <f t="shared" si="1"/>
        <v>12.64911064067352</v>
      </c>
      <c r="E27" s="29">
        <f t="shared" si="2"/>
        <v>79.05694150420946</v>
      </c>
      <c r="F27" s="29">
        <f t="shared" si="6"/>
        <v>67.23280449304488</v>
      </c>
      <c r="G27" s="29">
        <f t="shared" si="4"/>
        <v>0.1487369160843868</v>
      </c>
    </row>
    <row r="28" spans="3:7" ht="15.75" customHeight="1">
      <c r="C28" s="29">
        <f t="shared" si="5"/>
        <v>82219.21916437784</v>
      </c>
      <c r="D28" s="29">
        <f t="shared" si="1"/>
        <v>12.162606385262999</v>
      </c>
      <c r="E28" s="29">
        <f t="shared" si="2"/>
        <v>82.21921916437783</v>
      </c>
      <c r="F28" s="29">
        <f t="shared" si="6"/>
        <v>70.8391063896407</v>
      </c>
      <c r="G28" s="29">
        <f t="shared" si="4"/>
        <v>0.14116496536526568</v>
      </c>
    </row>
    <row r="29" spans="3:7" ht="15.75" customHeight="1">
      <c r="C29" s="29">
        <f t="shared" si="5"/>
        <v>85381.49682454621</v>
      </c>
      <c r="D29" s="29">
        <f t="shared" si="1"/>
        <v>11.712139482105112</v>
      </c>
      <c r="E29" s="29">
        <f t="shared" si="2"/>
        <v>85.3814968245462</v>
      </c>
      <c r="F29" s="29">
        <f t="shared" si="6"/>
        <v>74.4138710943617</v>
      </c>
      <c r="G29" s="29">
        <f t="shared" si="4"/>
        <v>0.13438354775710218</v>
      </c>
    </row>
    <row r="30" spans="3:7" ht="15.75" customHeight="1">
      <c r="C30" s="29">
        <f t="shared" si="5"/>
        <v>88543.77448471458</v>
      </c>
      <c r="D30" s="29">
        <f t="shared" si="1"/>
        <v>11.293848786315644</v>
      </c>
      <c r="E30" s="29">
        <f t="shared" si="2"/>
        <v>88.54377448471459</v>
      </c>
      <c r="F30" s="29">
        <f t="shared" si="6"/>
        <v>77.96025282416775</v>
      </c>
      <c r="G30" s="29">
        <f t="shared" si="4"/>
        <v>0.1282704921770083</v>
      </c>
    </row>
    <row r="31" spans="3:7" ht="15.75" customHeight="1">
      <c r="C31" s="29">
        <f t="shared" si="5"/>
        <v>91706.05214488295</v>
      </c>
      <c r="D31" s="29">
        <f t="shared" si="1"/>
        <v>10.904405724718554</v>
      </c>
      <c r="E31" s="29">
        <f t="shared" si="2"/>
        <v>91.70605214488296</v>
      </c>
      <c r="F31" s="29">
        <f t="shared" si="6"/>
        <v>81.48101658797138</v>
      </c>
      <c r="G31" s="29">
        <f t="shared" si="4"/>
        <v>0.12272797295310436</v>
      </c>
    </row>
    <row r="32" spans="3:7" ht="15.75" customHeight="1">
      <c r="C32" s="29">
        <f t="shared" si="5"/>
        <v>94868.32980505133</v>
      </c>
      <c r="D32" s="29">
        <f t="shared" si="1"/>
        <v>10.540925533894601</v>
      </c>
      <c r="E32" s="29">
        <f t="shared" si="2"/>
        <v>94.86832980505133</v>
      </c>
      <c r="F32" s="29">
        <f t="shared" si="6"/>
        <v>84.9785920753639</v>
      </c>
      <c r="G32" s="29">
        <f t="shared" si="4"/>
        <v>0.11767669663356418</v>
      </c>
    </row>
    <row r="33" spans="3:7" ht="15.75" customHeight="1">
      <c r="C33" s="29">
        <f t="shared" si="5"/>
        <v>98030.6074652197</v>
      </c>
      <c r="D33" s="29">
        <f t="shared" si="1"/>
        <v>10.200895677962519</v>
      </c>
      <c r="E33" s="29">
        <f t="shared" si="2"/>
        <v>98.0306074652197</v>
      </c>
      <c r="F33" s="29">
        <f t="shared" si="6"/>
        <v>88.45512010411078</v>
      </c>
      <c r="G33" s="29">
        <f t="shared" si="4"/>
        <v>0.11305168076455158</v>
      </c>
    </row>
    <row r="34" spans="3:7" ht="15.75" customHeight="1">
      <c r="C34" s="29">
        <f t="shared" si="5"/>
        <v>101192.88512538807</v>
      </c>
      <c r="D34" s="29">
        <f t="shared" si="1"/>
        <v>9.88211768802619</v>
      </c>
      <c r="E34" s="29">
        <f t="shared" si="2"/>
        <v>101.19288512538807</v>
      </c>
      <c r="F34" s="29">
        <f t="shared" si="6"/>
        <v>91.91249235006082</v>
      </c>
      <c r="G34" s="29">
        <f t="shared" si="4"/>
        <v>0.10879913866238862</v>
      </c>
    </row>
    <row r="35" spans="3:7" ht="15.75" customHeight="1">
      <c r="C35" s="29">
        <f t="shared" si="5"/>
        <v>104355.16278555644</v>
      </c>
      <c r="D35" s="29">
        <f t="shared" si="1"/>
        <v>9.582659576267822</v>
      </c>
      <c r="E35" s="29">
        <f t="shared" si="2"/>
        <v>104.35516278555644</v>
      </c>
      <c r="F35" s="29">
        <f t="shared" si="6"/>
        <v>95.35238520642586</v>
      </c>
      <c r="G35" s="29">
        <f t="shared" si="4"/>
        <v>0.10487414633992913</v>
      </c>
    </row>
    <row r="36" spans="3:7" ht="12.75">
      <c r="C36" s="29">
        <f t="shared" si="5"/>
        <v>107517.44044572482</v>
      </c>
      <c r="D36" s="29">
        <f t="shared" si="1"/>
        <v>9.300816647554061</v>
      </c>
      <c r="E36" s="29">
        <f t="shared" si="2"/>
        <v>107.51744044572482</v>
      </c>
      <c r="F36" s="29">
        <f t="shared" si="6"/>
        <v>98.77628860364922</v>
      </c>
      <c r="G36" s="29">
        <f t="shared" si="4"/>
        <v>0.10123887160942142</v>
      </c>
    </row>
    <row r="37" spans="3:7" ht="12.75">
      <c r="C37" s="29">
        <f t="shared" si="5"/>
        <v>110679.71810589319</v>
      </c>
      <c r="D37" s="29">
        <f t="shared" si="1"/>
        <v>9.035079029052518</v>
      </c>
      <c r="E37" s="29">
        <f t="shared" si="2"/>
        <v>110.67971810589319</v>
      </c>
      <c r="F37" s="29">
        <f t="shared" si="6"/>
        <v>102.18553054645851</v>
      </c>
      <c r="G37" s="29">
        <f t="shared" si="4"/>
        <v>0.09786121329040331</v>
      </c>
    </row>
    <row r="38" spans="3:7" ht="12.75">
      <c r="C38" s="29">
        <f t="shared" si="5"/>
        <v>113841.99576606156</v>
      </c>
      <c r="D38" s="29">
        <f t="shared" si="1"/>
        <v>8.784104611578838</v>
      </c>
      <c r="E38" s="29">
        <f t="shared" si="2"/>
        <v>113.84199576606156</v>
      </c>
      <c r="F38" s="29">
        <f t="shared" si="6"/>
        <v>105.58129803060359</v>
      </c>
      <c r="G38" s="29">
        <f t="shared" si="4"/>
        <v>0.09471374368878681</v>
      </c>
    </row>
    <row r="39" spans="3:7" ht="12.75">
      <c r="C39" s="29">
        <f t="shared" si="5"/>
        <v>117004.27342622993</v>
      </c>
      <c r="D39" s="29">
        <f t="shared" si="1"/>
        <v>8.546696378833463</v>
      </c>
      <c r="E39" s="29">
        <f t="shared" si="2"/>
        <v>117.00427342622994</v>
      </c>
      <c r="F39" s="29">
        <f t="shared" si="6"/>
        <v>108.9646549069557</v>
      </c>
      <c r="G39" s="29">
        <f t="shared" si="4"/>
        <v>0.09177287817355952</v>
      </c>
    </row>
    <row r="40" spans="3:7" ht="12.75">
      <c r="C40" s="29">
        <f t="shared" si="5"/>
        <v>120166.5510863983</v>
      </c>
      <c r="D40" s="29">
        <f t="shared" si="1"/>
        <v>8.321783316232583</v>
      </c>
      <c r="E40" s="29">
        <f t="shared" si="2"/>
        <v>120.16655108639831</v>
      </c>
      <c r="F40" s="29">
        <f t="shared" si="6"/>
        <v>112.33655717335432</v>
      </c>
      <c r="G40" s="29">
        <f t="shared" si="4"/>
        <v>0.08901821679089121</v>
      </c>
    </row>
    <row r="41" spans="3:7" ht="12.75">
      <c r="C41" s="29">
        <f t="shared" si="5"/>
        <v>123328.82874656668</v>
      </c>
      <c r="D41" s="29">
        <f t="shared" si="1"/>
        <v>8.108404256842004</v>
      </c>
      <c r="E41" s="29">
        <f t="shared" si="2"/>
        <v>123.32882874656669</v>
      </c>
      <c r="F41" s="29">
        <f t="shared" si="6"/>
        <v>115.6978660978341</v>
      </c>
      <c r="G41" s="29">
        <f t="shared" si="4"/>
        <v>0.08643201760993588</v>
      </c>
    </row>
    <row r="42" spans="3:7" ht="12.75">
      <c r="C42" s="29">
        <f t="shared" si="5"/>
        <v>126491.10640673505</v>
      </c>
      <c r="D42" s="29">
        <f t="shared" si="1"/>
        <v>7.905694150420954</v>
      </c>
      <c r="E42" s="29">
        <f t="shared" si="2"/>
        <v>126.49110640673506</v>
      </c>
      <c r="F42" s="29">
        <f t="shared" si="6"/>
        <v>119.0493595110867</v>
      </c>
      <c r="G42" s="29">
        <f t="shared" si="4"/>
        <v>0.08399877194693123</v>
      </c>
    </row>
    <row r="43" spans="3:7" ht="12.75">
      <c r="C43" s="29">
        <f t="shared" si="5"/>
        <v>129653.38406690343</v>
      </c>
      <c r="D43" s="29">
        <f t="shared" si="1"/>
        <v>7.712872341874103</v>
      </c>
      <c r="E43" s="29">
        <f t="shared" si="2"/>
        <v>129.65338406690344</v>
      </c>
      <c r="F43" s="29">
        <f>SQRT($A$5^2+(D43-E43)^2)</f>
        <v>122.39174155049032</v>
      </c>
      <c r="G43" s="29">
        <f t="shared" si="4"/>
        <v>0.08170485911318368</v>
      </c>
    </row>
    <row r="44" spans="3:7" ht="12.75">
      <c r="C44" s="29">
        <f t="shared" si="5"/>
        <v>132815.6617270718</v>
      </c>
      <c r="D44" s="29">
        <f t="shared" si="1"/>
        <v>7.529232524210434</v>
      </c>
      <c r="E44" s="29">
        <f t="shared" si="2"/>
        <v>132.8156617270718</v>
      </c>
      <c r="F44" s="29">
        <f>SQRT($A$5^2+(D44-E44)^2)</f>
        <v>125.72565109158751</v>
      </c>
      <c r="G44" s="29">
        <f t="shared" si="4"/>
        <v>0.07953826377654062</v>
      </c>
    </row>
    <row r="45" spans="3:7" ht="12.75">
      <c r="C45" s="29">
        <f t="shared" si="5"/>
        <v>135977.93938724019</v>
      </c>
      <c r="D45" s="29">
        <f t="shared" si="1"/>
        <v>7.354134093414841</v>
      </c>
      <c r="E45" s="29">
        <f t="shared" si="2"/>
        <v>135.97793938724018</v>
      </c>
      <c r="F45" s="29">
        <f>SQRT($A$5^2+(D45-E45)^2)</f>
        <v>129.05166906423136</v>
      </c>
      <c r="G45" s="29">
        <f t="shared" si="4"/>
        <v>0.07748834302191643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7109375" style="0" bestFit="1" customWidth="1"/>
    <col min="2" max="2" width="12.7109375" style="0" customWidth="1"/>
  </cols>
  <sheetData>
    <row r="2" spans="1:7" s="8" customFormat="1" ht="15.75" customHeight="1">
      <c r="A2" s="7" t="s">
        <v>0</v>
      </c>
      <c r="C2" s="9" t="s">
        <v>6</v>
      </c>
      <c r="D2" s="10" t="s">
        <v>7</v>
      </c>
      <c r="E2" s="10" t="s">
        <v>8</v>
      </c>
      <c r="F2" s="10" t="s">
        <v>9</v>
      </c>
      <c r="G2" s="10" t="s">
        <v>10</v>
      </c>
    </row>
    <row r="3" spans="1:7" ht="15.75" customHeight="1">
      <c r="A3">
        <v>10</v>
      </c>
      <c r="C3" s="1">
        <f aca="true" t="shared" si="0" ref="C3:C11">C4/$A$18</f>
        <v>460.17196439328507</v>
      </c>
      <c r="D3" s="1">
        <f aca="true" t="shared" si="1" ref="D3:D22">1/($A$13*C3)</f>
        <v>2173.1006610071354</v>
      </c>
      <c r="E3" s="1">
        <f aca="true" t="shared" si="2" ref="E3:E22">$A$9*C3</f>
        <v>0.46017196439328506</v>
      </c>
      <c r="F3" s="1">
        <f aca="true" t="shared" si="3" ref="F3:F22">SQRT($A$5^2+(D3-E3)^2)</f>
        <v>2172.6673317900936</v>
      </c>
      <c r="G3" s="1">
        <f aca="true" t="shared" si="4" ref="G3:G22">$A$3/F3</f>
        <v>0.0046026374372559135</v>
      </c>
    </row>
    <row r="4" spans="1:7" ht="15.75" customHeight="1">
      <c r="A4" s="4" t="s">
        <v>4</v>
      </c>
      <c r="C4" s="1">
        <f t="shared" si="0"/>
        <v>736.2751430292561</v>
      </c>
      <c r="D4" s="1">
        <f t="shared" si="1"/>
        <v>1358.1879131294597</v>
      </c>
      <c r="E4" s="1">
        <f t="shared" si="2"/>
        <v>0.7362751430292561</v>
      </c>
      <c r="F4" s="1">
        <f t="shared" si="3"/>
        <v>1357.4946001631254</v>
      </c>
      <c r="G4" s="1">
        <f t="shared" si="4"/>
        <v>0.007366511806970234</v>
      </c>
    </row>
    <row r="5" spans="1:7" ht="15.75" customHeight="1">
      <c r="A5" s="19">
        <f>0.1*$B$5</f>
        <v>10.8</v>
      </c>
      <c r="B5">
        <v>108</v>
      </c>
      <c r="C5" s="1">
        <f t="shared" si="0"/>
        <v>1178.04022884681</v>
      </c>
      <c r="D5" s="1">
        <f t="shared" si="1"/>
        <v>848.8674457059121</v>
      </c>
      <c r="E5" s="1">
        <f t="shared" si="2"/>
        <v>1.17804022884681</v>
      </c>
      <c r="F5" s="1">
        <f t="shared" si="3"/>
        <v>847.758201469063</v>
      </c>
      <c r="G5" s="1">
        <f t="shared" si="4"/>
        <v>0.011795816286614748</v>
      </c>
    </row>
    <row r="6" spans="3:7" ht="15.75" customHeight="1">
      <c r="C6" s="1">
        <f t="shared" si="0"/>
        <v>1884.864366154896</v>
      </c>
      <c r="D6" s="1">
        <f t="shared" si="1"/>
        <v>530.5421535661951</v>
      </c>
      <c r="E6" s="1">
        <f t="shared" si="2"/>
        <v>1.884864366154896</v>
      </c>
      <c r="F6" s="1">
        <f t="shared" si="3"/>
        <v>528.767594907569</v>
      </c>
      <c r="G6" s="1">
        <f t="shared" si="4"/>
        <v>0.018911900230474687</v>
      </c>
    </row>
    <row r="7" spans="3:7" ht="15.75" customHeight="1">
      <c r="C7" s="1">
        <f t="shared" si="0"/>
        <v>3015.782985847834</v>
      </c>
      <c r="D7" s="1">
        <f t="shared" si="1"/>
        <v>331.58884597887186</v>
      </c>
      <c r="E7" s="1">
        <f t="shared" si="2"/>
        <v>3.015782985847834</v>
      </c>
      <c r="F7" s="1">
        <f t="shared" si="3"/>
        <v>328.750509846932</v>
      </c>
      <c r="G7" s="1">
        <f t="shared" si="4"/>
        <v>0.03041820377603689</v>
      </c>
    </row>
    <row r="8" spans="1:7" ht="15.75" customHeight="1">
      <c r="A8" s="5" t="s">
        <v>1</v>
      </c>
      <c r="C8" s="1">
        <f t="shared" si="0"/>
        <v>4825.252777356534</v>
      </c>
      <c r="D8" s="1">
        <f t="shared" si="1"/>
        <v>207.24302873679494</v>
      </c>
      <c r="E8" s="1">
        <f t="shared" si="2"/>
        <v>4.825252777356535</v>
      </c>
      <c r="F8" s="1">
        <f t="shared" si="3"/>
        <v>202.70568818946697</v>
      </c>
      <c r="G8" s="1">
        <f t="shared" si="4"/>
        <v>0.049332606742900575</v>
      </c>
    </row>
    <row r="9" spans="1:7" ht="15.75" customHeight="1">
      <c r="A9" s="21">
        <f>0.001*$B$9</f>
        <v>0.001</v>
      </c>
      <c r="B9">
        <v>1</v>
      </c>
      <c r="C9" s="1">
        <f t="shared" si="0"/>
        <v>7720.404443770456</v>
      </c>
      <c r="D9" s="1">
        <f t="shared" si="1"/>
        <v>129.5268929604968</v>
      </c>
      <c r="E9" s="1">
        <f t="shared" si="2"/>
        <v>7.720404443770456</v>
      </c>
      <c r="F9" s="1">
        <f t="shared" si="3"/>
        <v>122.28434341638093</v>
      </c>
      <c r="G9" s="1">
        <f t="shared" si="4"/>
        <v>0.08177661768154387</v>
      </c>
    </row>
    <row r="10" spans="3:7" ht="15.75" customHeight="1">
      <c r="C10" s="1">
        <f t="shared" si="0"/>
        <v>12352.64711003273</v>
      </c>
      <c r="D10" s="1">
        <f t="shared" si="1"/>
        <v>80.95430810031051</v>
      </c>
      <c r="E10" s="1">
        <f t="shared" si="2"/>
        <v>12.35264711003273</v>
      </c>
      <c r="F10" s="1">
        <f t="shared" si="3"/>
        <v>69.44658300179356</v>
      </c>
      <c r="G10" s="1">
        <f t="shared" si="4"/>
        <v>0.14399556562403848</v>
      </c>
    </row>
    <row r="11" spans="3:7" ht="15.75" customHeight="1">
      <c r="C11" s="1">
        <f t="shared" si="0"/>
        <v>19764.23537605237</v>
      </c>
      <c r="D11" s="1">
        <f t="shared" si="1"/>
        <v>50.596442562694065</v>
      </c>
      <c r="E11" s="1">
        <f t="shared" si="2"/>
        <v>19.76423537605237</v>
      </c>
      <c r="F11" s="1">
        <f t="shared" si="3"/>
        <v>32.66902202392964</v>
      </c>
      <c r="G11" s="1">
        <f t="shared" si="4"/>
        <v>0.30610037829339143</v>
      </c>
    </row>
    <row r="12" spans="1:7" ht="15.75" customHeight="1">
      <c r="A12" s="6" t="s">
        <v>2</v>
      </c>
      <c r="C12" s="11">
        <f>A16</f>
        <v>31622.776601683792</v>
      </c>
      <c r="D12" s="11">
        <f t="shared" si="1"/>
        <v>31.62277660168379</v>
      </c>
      <c r="E12" s="11">
        <f t="shared" si="2"/>
        <v>31.622776601683793</v>
      </c>
      <c r="F12" s="11">
        <f t="shared" si="3"/>
        <v>10.8</v>
      </c>
      <c r="G12" s="11">
        <f t="shared" si="4"/>
        <v>0.9259259259259258</v>
      </c>
    </row>
    <row r="13" spans="1:7" ht="15.75" customHeight="1">
      <c r="A13" s="23">
        <f>0.000000001*B13</f>
        <v>1.0000000000000002E-06</v>
      </c>
      <c r="B13">
        <v>1000</v>
      </c>
      <c r="C13" s="1">
        <f aca="true" t="shared" si="5" ref="C13:C22">C12*$A$18</f>
        <v>50596.44256269407</v>
      </c>
      <c r="D13" s="1">
        <f t="shared" si="1"/>
        <v>19.76423537605237</v>
      </c>
      <c r="E13" s="1">
        <f t="shared" si="2"/>
        <v>50.59644256269407</v>
      </c>
      <c r="F13" s="1">
        <f t="shared" si="3"/>
        <v>32.66902202392965</v>
      </c>
      <c r="G13" s="1">
        <f t="shared" si="4"/>
        <v>0.3061003782933914</v>
      </c>
    </row>
    <row r="14" spans="3:7" ht="15.75" customHeight="1">
      <c r="C14" s="1">
        <f t="shared" si="5"/>
        <v>80954.30810031052</v>
      </c>
      <c r="D14" s="1">
        <f t="shared" si="1"/>
        <v>12.352647110032729</v>
      </c>
      <c r="E14" s="1">
        <f t="shared" si="2"/>
        <v>80.95430810031051</v>
      </c>
      <c r="F14" s="1">
        <f t="shared" si="3"/>
        <v>69.44658300179356</v>
      </c>
      <c r="G14" s="1">
        <f t="shared" si="4"/>
        <v>0.14399556562403848</v>
      </c>
    </row>
    <row r="15" spans="1:7" ht="15.75" customHeight="1">
      <c r="A15" s="3" t="s">
        <v>3</v>
      </c>
      <c r="C15" s="1">
        <f t="shared" si="5"/>
        <v>129526.89296049683</v>
      </c>
      <c r="D15" s="1">
        <f t="shared" si="1"/>
        <v>7.720404443770455</v>
      </c>
      <c r="E15" s="1">
        <f t="shared" si="2"/>
        <v>129.52689296049684</v>
      </c>
      <c r="F15" s="1">
        <f t="shared" si="3"/>
        <v>122.28434341638096</v>
      </c>
      <c r="G15" s="1">
        <f t="shared" si="4"/>
        <v>0.08177661768154385</v>
      </c>
    </row>
    <row r="16" spans="1:7" ht="15.75" customHeight="1">
      <c r="A16" s="2">
        <f>1/SQRT(A9*A13)</f>
        <v>31622.776601683792</v>
      </c>
      <c r="C16" s="1">
        <f t="shared" si="5"/>
        <v>207243.02873679495</v>
      </c>
      <c r="D16" s="1">
        <f t="shared" si="1"/>
        <v>4.825252777356534</v>
      </c>
      <c r="E16" s="1">
        <f t="shared" si="2"/>
        <v>207.24302873679494</v>
      </c>
      <c r="F16" s="1">
        <f t="shared" si="3"/>
        <v>202.70568818946697</v>
      </c>
      <c r="G16" s="1">
        <f t="shared" si="4"/>
        <v>0.049332606742900575</v>
      </c>
    </row>
    <row r="17" spans="1:7" ht="15.75" customHeight="1">
      <c r="A17" t="s">
        <v>11</v>
      </c>
      <c r="C17" s="1">
        <f t="shared" si="5"/>
        <v>331588.8459788719</v>
      </c>
      <c r="D17" s="1">
        <f t="shared" si="1"/>
        <v>3.015782985847834</v>
      </c>
      <c r="E17" s="1">
        <f t="shared" si="2"/>
        <v>331.5888459788719</v>
      </c>
      <c r="F17" s="1">
        <f t="shared" si="3"/>
        <v>328.75050984693206</v>
      </c>
      <c r="G17" s="1">
        <f t="shared" si="4"/>
        <v>0.030418203776036885</v>
      </c>
    </row>
    <row r="18" spans="1:7" ht="15.75" customHeight="1">
      <c r="A18" s="1">
        <v>1.6</v>
      </c>
      <c r="C18" s="1">
        <f t="shared" si="5"/>
        <v>530542.153566195</v>
      </c>
      <c r="D18" s="1">
        <f t="shared" si="1"/>
        <v>1.884864366154896</v>
      </c>
      <c r="E18" s="1">
        <f t="shared" si="2"/>
        <v>530.5421535661951</v>
      </c>
      <c r="F18" s="1">
        <f t="shared" si="3"/>
        <v>528.767594907569</v>
      </c>
      <c r="G18" s="1">
        <f t="shared" si="4"/>
        <v>0.018911900230474687</v>
      </c>
    </row>
    <row r="19" spans="3:7" ht="15.75" customHeight="1">
      <c r="C19" s="1">
        <f t="shared" si="5"/>
        <v>848867.4457059121</v>
      </c>
      <c r="D19" s="1">
        <f t="shared" si="1"/>
        <v>1.1780402288468101</v>
      </c>
      <c r="E19" s="1">
        <f t="shared" si="2"/>
        <v>848.8674457059121</v>
      </c>
      <c r="F19" s="1">
        <f t="shared" si="3"/>
        <v>847.758201469063</v>
      </c>
      <c r="G19" s="1">
        <f t="shared" si="4"/>
        <v>0.011795816286614748</v>
      </c>
    </row>
    <row r="20" spans="3:7" ht="15.75" customHeight="1">
      <c r="C20" s="1">
        <f t="shared" si="5"/>
        <v>1358187.9131294594</v>
      </c>
      <c r="D20" s="1">
        <f t="shared" si="1"/>
        <v>0.7362751430292562</v>
      </c>
      <c r="E20" s="1">
        <f t="shared" si="2"/>
        <v>1358.1879131294595</v>
      </c>
      <c r="F20" s="1">
        <f t="shared" si="3"/>
        <v>1357.494600163125</v>
      </c>
      <c r="G20" s="1">
        <f t="shared" si="4"/>
        <v>0.007366511806970236</v>
      </c>
    </row>
    <row r="21" spans="3:7" ht="15.75" customHeight="1">
      <c r="C21" s="1">
        <f t="shared" si="5"/>
        <v>2173100.661007135</v>
      </c>
      <c r="D21" s="1">
        <f t="shared" si="1"/>
        <v>0.46017196439328517</v>
      </c>
      <c r="E21" s="1">
        <f t="shared" si="2"/>
        <v>2173.1006610071354</v>
      </c>
      <c r="F21" s="1">
        <f t="shared" si="3"/>
        <v>2172.6673317900936</v>
      </c>
      <c r="G21" s="1">
        <f t="shared" si="4"/>
        <v>0.0046026374372559135</v>
      </c>
    </row>
    <row r="22" spans="3:7" ht="15.75" customHeight="1">
      <c r="C22" s="1">
        <f t="shared" si="5"/>
        <v>3476961.0576114166</v>
      </c>
      <c r="D22" s="12">
        <f t="shared" si="1"/>
        <v>0.2876074777458032</v>
      </c>
      <c r="E22" s="12">
        <f t="shared" si="2"/>
        <v>3476.9610576114164</v>
      </c>
      <c r="F22" s="12">
        <f t="shared" si="3"/>
        <v>3476.6902247488715</v>
      </c>
      <c r="G22" s="12">
        <f t="shared" si="4"/>
        <v>0.002876298822602845</v>
      </c>
    </row>
    <row r="23" spans="3:7" ht="15.75" customHeight="1">
      <c r="C23" s="12"/>
      <c r="D23" s="12"/>
      <c r="E23" s="12"/>
      <c r="F23" s="12"/>
      <c r="G23" s="12"/>
    </row>
    <row r="24" spans="3:7" ht="15.75" customHeight="1">
      <c r="C24" s="12"/>
      <c r="D24" s="12"/>
      <c r="E24" s="12"/>
      <c r="F24" s="12"/>
      <c r="G24" s="12"/>
    </row>
    <row r="25" spans="3:7" ht="15.75" customHeight="1">
      <c r="C25" s="12"/>
      <c r="D25" s="12"/>
      <c r="E25" s="12"/>
      <c r="F25" s="12"/>
      <c r="G25" s="12"/>
    </row>
    <row r="26" spans="3:7" ht="15.75" customHeight="1">
      <c r="C26" s="12"/>
      <c r="D26" s="12"/>
      <c r="E26" s="12"/>
      <c r="F26" s="12"/>
      <c r="G26" s="12"/>
    </row>
    <row r="27" spans="3:7" ht="15.75" customHeight="1">
      <c r="C27" s="12"/>
      <c r="D27" s="12"/>
      <c r="E27" s="12"/>
      <c r="F27" s="12"/>
      <c r="G27" s="12"/>
    </row>
    <row r="28" spans="3:7" ht="15.75" customHeight="1">
      <c r="C28" s="12"/>
      <c r="D28" s="12"/>
      <c r="E28" s="12"/>
      <c r="F28" s="12"/>
      <c r="G28" s="12"/>
    </row>
    <row r="29" spans="3:7" ht="15.75" customHeight="1">
      <c r="C29" s="12"/>
      <c r="D29" s="12"/>
      <c r="E29" s="12"/>
      <c r="F29" s="12"/>
      <c r="G29" s="12"/>
    </row>
    <row r="30" spans="3:7" ht="15.75" customHeight="1">
      <c r="C30" s="12"/>
      <c r="D30" s="12"/>
      <c r="E30" s="12"/>
      <c r="F30" s="12"/>
      <c r="G30" s="12"/>
    </row>
    <row r="31" spans="3:7" ht="15.75" customHeight="1">
      <c r="C31" s="12"/>
      <c r="D31" s="12"/>
      <c r="E31" s="12"/>
      <c r="F31" s="12"/>
      <c r="G31" s="12"/>
    </row>
    <row r="32" spans="3:7" ht="15.75" customHeight="1">
      <c r="C32" s="12"/>
      <c r="D32" s="12"/>
      <c r="E32" s="12"/>
      <c r="F32" s="12"/>
      <c r="G32" s="12"/>
    </row>
    <row r="33" spans="3:7" ht="15.75" customHeight="1">
      <c r="C33" s="12"/>
      <c r="D33" s="12"/>
      <c r="E33" s="12"/>
      <c r="F33" s="12"/>
      <c r="G33" s="12"/>
    </row>
    <row r="34" spans="3:7" ht="15.75" customHeight="1">
      <c r="C34" s="12"/>
      <c r="D34" s="12"/>
      <c r="E34" s="12"/>
      <c r="F34" s="12"/>
      <c r="G34" s="12"/>
    </row>
    <row r="35" spans="3:7" ht="15.75" customHeight="1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12.75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3"/>
      <c r="D46" s="13"/>
      <c r="E46" s="13"/>
      <c r="F46" s="13"/>
      <c r="G46" s="1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9.7109375" style="0" bestFit="1" customWidth="1"/>
    <col min="2" max="2" width="14.140625" style="0" customWidth="1"/>
  </cols>
  <sheetData>
    <row r="2" spans="1:9" s="8" customFormat="1" ht="15.75" customHeight="1">
      <c r="A2" s="7" t="s">
        <v>0</v>
      </c>
      <c r="C2" s="9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4" t="s">
        <v>12</v>
      </c>
      <c r="I2" s="14" t="s">
        <v>13</v>
      </c>
    </row>
    <row r="3" spans="1:9" ht="15.75" customHeight="1">
      <c r="A3">
        <v>10</v>
      </c>
      <c r="C3" s="1">
        <f aca="true" t="shared" si="0" ref="C3:C11">C4/$A$18</f>
        <v>230.08598219664253</v>
      </c>
      <c r="D3" s="1">
        <f aca="true" t="shared" si="1" ref="D3:D22">1/($A$13*C3)</f>
        <v>4346.201322014271</v>
      </c>
      <c r="E3" s="1">
        <f aca="true" t="shared" si="2" ref="E3:E22">$A$9*C3</f>
        <v>0.9203439287865701</v>
      </c>
      <c r="F3" s="1">
        <f aca="true" t="shared" si="3" ref="F3:F22">SQRT($A$5^2+(D3-E3)^2)</f>
        <v>4345.292484806005</v>
      </c>
      <c r="G3" s="1">
        <f aca="true" t="shared" si="4" ref="G3:G22">$A$3/F3</f>
        <v>0.002301341057009756</v>
      </c>
      <c r="H3" s="15">
        <f>LOG(C3)</f>
        <v>2.3618901604326954</v>
      </c>
      <c r="I3" s="15">
        <f aca="true" t="shared" si="5" ref="I3:I22">LOG(C3/$A$16)</f>
        <v>-1.8370798439033234</v>
      </c>
    </row>
    <row r="4" spans="1:9" ht="15.75" customHeight="1">
      <c r="A4" s="4" t="s">
        <v>4</v>
      </c>
      <c r="C4" s="1">
        <f t="shared" si="0"/>
        <v>368.13757151462806</v>
      </c>
      <c r="D4" s="1">
        <f t="shared" si="1"/>
        <v>2716.3758262589195</v>
      </c>
      <c r="E4" s="1">
        <f t="shared" si="2"/>
        <v>1.4725502860585122</v>
      </c>
      <c r="F4" s="1">
        <f t="shared" si="3"/>
        <v>2714.921692772772</v>
      </c>
      <c r="G4" s="1">
        <f t="shared" si="4"/>
        <v>0.0036833474890345425</v>
      </c>
      <c r="H4" s="15">
        <f aca="true" t="shared" si="6" ref="H4:H22">LOG(C4)</f>
        <v>2.5660101430886204</v>
      </c>
      <c r="I4" s="15">
        <f t="shared" si="5"/>
        <v>-1.6329598612473986</v>
      </c>
    </row>
    <row r="5" spans="1:9" ht="15.75" customHeight="1">
      <c r="A5" s="19">
        <f>0.1*$B$5</f>
        <v>10</v>
      </c>
      <c r="B5">
        <v>100</v>
      </c>
      <c r="C5" s="1">
        <f t="shared" si="0"/>
        <v>589.020114423405</v>
      </c>
      <c r="D5" s="1">
        <f t="shared" si="1"/>
        <v>1697.7348914118243</v>
      </c>
      <c r="E5" s="1">
        <f t="shared" si="2"/>
        <v>2.35608045769362</v>
      </c>
      <c r="F5" s="1">
        <f t="shared" si="3"/>
        <v>1695.4083026316232</v>
      </c>
      <c r="G5" s="1">
        <f t="shared" si="4"/>
        <v>0.005898284197663736</v>
      </c>
      <c r="H5" s="15">
        <f t="shared" si="6"/>
        <v>2.770130125744545</v>
      </c>
      <c r="I5" s="15">
        <f t="shared" si="5"/>
        <v>-1.4288398785914738</v>
      </c>
    </row>
    <row r="6" spans="3:9" ht="15.75" customHeight="1">
      <c r="C6" s="1">
        <f t="shared" si="0"/>
        <v>942.432183077448</v>
      </c>
      <c r="D6" s="1">
        <f t="shared" si="1"/>
        <v>1061.0843071323902</v>
      </c>
      <c r="E6" s="1">
        <f t="shared" si="2"/>
        <v>3.769728732309792</v>
      </c>
      <c r="F6" s="1">
        <f t="shared" si="3"/>
        <v>1057.3618669582045</v>
      </c>
      <c r="G6" s="1">
        <f t="shared" si="4"/>
        <v>0.009457500135471862</v>
      </c>
      <c r="H6" s="15">
        <f t="shared" si="6"/>
        <v>2.97425010840047</v>
      </c>
      <c r="I6" s="15">
        <f t="shared" si="5"/>
        <v>-1.2247198959355488</v>
      </c>
    </row>
    <row r="7" spans="3:9" ht="15.75" customHeight="1">
      <c r="C7" s="1">
        <f t="shared" si="0"/>
        <v>1507.891492923917</v>
      </c>
      <c r="D7" s="1">
        <f t="shared" si="1"/>
        <v>663.1776919577437</v>
      </c>
      <c r="E7" s="1">
        <f t="shared" si="2"/>
        <v>6.031565971695668</v>
      </c>
      <c r="F7" s="1">
        <f t="shared" si="3"/>
        <v>657.222208159821</v>
      </c>
      <c r="G7" s="1">
        <f t="shared" si="4"/>
        <v>0.015215554002655118</v>
      </c>
      <c r="H7" s="15">
        <f t="shared" si="6"/>
        <v>3.1783700910563946</v>
      </c>
      <c r="I7" s="15">
        <f t="shared" si="5"/>
        <v>-1.020599913279624</v>
      </c>
    </row>
    <row r="8" spans="1:9" ht="15.75" customHeight="1">
      <c r="A8" s="5" t="s">
        <v>1</v>
      </c>
      <c r="C8" s="1">
        <f t="shared" si="0"/>
        <v>2412.626388678267</v>
      </c>
      <c r="D8" s="1">
        <f t="shared" si="1"/>
        <v>414.4860574735899</v>
      </c>
      <c r="E8" s="1">
        <f t="shared" si="2"/>
        <v>9.65050555471307</v>
      </c>
      <c r="F8" s="1">
        <f t="shared" si="3"/>
        <v>404.9590400243729</v>
      </c>
      <c r="G8" s="1">
        <f t="shared" si="4"/>
        <v>0.024693855456092893</v>
      </c>
      <c r="H8" s="15">
        <f t="shared" si="6"/>
        <v>3.3824900737123196</v>
      </c>
      <c r="I8" s="15">
        <f t="shared" si="5"/>
        <v>-0.8164799306236993</v>
      </c>
    </row>
    <row r="9" spans="1:9" ht="15.75" customHeight="1">
      <c r="A9" s="21">
        <f>0.001*$B$9</f>
        <v>0.004</v>
      </c>
      <c r="B9">
        <v>4</v>
      </c>
      <c r="C9" s="1">
        <f t="shared" si="0"/>
        <v>3860.202221885228</v>
      </c>
      <c r="D9" s="1">
        <f t="shared" si="1"/>
        <v>259.0537859209936</v>
      </c>
      <c r="E9" s="1">
        <f t="shared" si="2"/>
        <v>15.440808887540912</v>
      </c>
      <c r="F9" s="1">
        <f t="shared" si="3"/>
        <v>243.81813422939146</v>
      </c>
      <c r="G9" s="1">
        <f t="shared" si="4"/>
        <v>0.04101417653615419</v>
      </c>
      <c r="H9" s="15">
        <f t="shared" si="6"/>
        <v>3.5866100563682446</v>
      </c>
      <c r="I9" s="15">
        <f t="shared" si="5"/>
        <v>-0.6123599479677744</v>
      </c>
    </row>
    <row r="10" spans="3:9" ht="15.75" customHeight="1">
      <c r="C10" s="1">
        <f t="shared" si="0"/>
        <v>6176.323555016365</v>
      </c>
      <c r="D10" s="1">
        <f t="shared" si="1"/>
        <v>161.90861620062103</v>
      </c>
      <c r="E10" s="1">
        <f t="shared" si="2"/>
        <v>24.70529422006546</v>
      </c>
      <c r="F10" s="1">
        <f t="shared" si="3"/>
        <v>137.56726195756025</v>
      </c>
      <c r="G10" s="1">
        <f t="shared" si="4"/>
        <v>0.07269171354944186</v>
      </c>
      <c r="H10" s="15">
        <f t="shared" si="6"/>
        <v>3.790730039024169</v>
      </c>
      <c r="I10" s="15">
        <f t="shared" si="5"/>
        <v>-0.4082399653118496</v>
      </c>
    </row>
    <row r="11" spans="3:9" ht="15.75" customHeight="1">
      <c r="C11" s="1">
        <f t="shared" si="0"/>
        <v>9882.117688026185</v>
      </c>
      <c r="D11" s="1">
        <f t="shared" si="1"/>
        <v>101.19288512538813</v>
      </c>
      <c r="E11" s="1">
        <f t="shared" si="2"/>
        <v>39.52847075210474</v>
      </c>
      <c r="F11" s="1">
        <f t="shared" si="3"/>
        <v>62.46999279654192</v>
      </c>
      <c r="G11" s="1">
        <f t="shared" si="4"/>
        <v>0.160076855340274</v>
      </c>
      <c r="H11" s="15">
        <f t="shared" si="6"/>
        <v>3.994850021680094</v>
      </c>
      <c r="I11" s="15">
        <f t="shared" si="5"/>
        <v>-0.2041199826559248</v>
      </c>
    </row>
    <row r="12" spans="1:9" ht="15.75" customHeight="1">
      <c r="A12" s="6" t="s">
        <v>2</v>
      </c>
      <c r="C12" s="11">
        <f>A16</f>
        <v>15811.388300841896</v>
      </c>
      <c r="D12" s="11">
        <f t="shared" si="1"/>
        <v>63.24555320336758</v>
      </c>
      <c r="E12" s="11">
        <f t="shared" si="2"/>
        <v>63.245553203367585</v>
      </c>
      <c r="F12" s="11">
        <f t="shared" si="3"/>
        <v>10</v>
      </c>
      <c r="G12" s="11">
        <f t="shared" si="4"/>
        <v>1</v>
      </c>
      <c r="H12" s="16">
        <f t="shared" si="6"/>
        <v>4.198970004336019</v>
      </c>
      <c r="I12" s="16">
        <f t="shared" si="5"/>
        <v>0</v>
      </c>
    </row>
    <row r="13" spans="1:9" ht="15.75" customHeight="1">
      <c r="A13" s="23">
        <f>0.000000001*B13</f>
        <v>1.0000000000000002E-06</v>
      </c>
      <c r="B13">
        <v>1000</v>
      </c>
      <c r="C13" s="1">
        <f aca="true" t="shared" si="7" ref="C13:C22">C12*$A$18</f>
        <v>25298.221281347036</v>
      </c>
      <c r="D13" s="1">
        <f t="shared" si="1"/>
        <v>39.52847075210474</v>
      </c>
      <c r="E13" s="1">
        <f t="shared" si="2"/>
        <v>101.19288512538814</v>
      </c>
      <c r="F13" s="1">
        <f t="shared" si="3"/>
        <v>62.46999279654194</v>
      </c>
      <c r="G13" s="1">
        <f t="shared" si="4"/>
        <v>0.16007685534027397</v>
      </c>
      <c r="H13" s="15">
        <f t="shared" si="6"/>
        <v>4.403089986991944</v>
      </c>
      <c r="I13" s="15">
        <f t="shared" si="5"/>
        <v>0.2041199826559248</v>
      </c>
    </row>
    <row r="14" spans="3:9" ht="15.75" customHeight="1">
      <c r="C14" s="1">
        <f t="shared" si="7"/>
        <v>40477.15405015526</v>
      </c>
      <c r="D14" s="1">
        <f t="shared" si="1"/>
        <v>24.705294220065458</v>
      </c>
      <c r="E14" s="1">
        <f t="shared" si="2"/>
        <v>161.90861620062103</v>
      </c>
      <c r="F14" s="1">
        <f t="shared" si="3"/>
        <v>137.56726195756025</v>
      </c>
      <c r="G14" s="1">
        <f t="shared" si="4"/>
        <v>0.07269171354944186</v>
      </c>
      <c r="H14" s="15">
        <f t="shared" si="6"/>
        <v>4.607209969647869</v>
      </c>
      <c r="I14" s="15">
        <f t="shared" si="5"/>
        <v>0.40823996531184964</v>
      </c>
    </row>
    <row r="15" spans="1:9" ht="15.75" customHeight="1">
      <c r="A15" s="3" t="s">
        <v>3</v>
      </c>
      <c r="C15" s="1">
        <f t="shared" si="7"/>
        <v>64763.446480248414</v>
      </c>
      <c r="D15" s="1">
        <f t="shared" si="1"/>
        <v>15.44080888754091</v>
      </c>
      <c r="E15" s="1">
        <f t="shared" si="2"/>
        <v>259.0537859209937</v>
      </c>
      <c r="F15" s="1">
        <f t="shared" si="3"/>
        <v>243.81813422939152</v>
      </c>
      <c r="G15" s="1">
        <f t="shared" si="4"/>
        <v>0.04101417653615418</v>
      </c>
      <c r="H15" s="15">
        <f t="shared" si="6"/>
        <v>4.811329952303793</v>
      </c>
      <c r="I15" s="15">
        <f t="shared" si="5"/>
        <v>0.6123599479677744</v>
      </c>
    </row>
    <row r="16" spans="1:9" ht="15.75" customHeight="1">
      <c r="A16" s="2">
        <f>1/SQRT(A9*A13)</f>
        <v>15811.388300841896</v>
      </c>
      <c r="C16" s="1">
        <f t="shared" si="7"/>
        <v>103621.51436839747</v>
      </c>
      <c r="D16" s="1">
        <f t="shared" si="1"/>
        <v>9.650505554713067</v>
      </c>
      <c r="E16" s="1">
        <f t="shared" si="2"/>
        <v>414.4860574735899</v>
      </c>
      <c r="F16" s="1">
        <f t="shared" si="3"/>
        <v>404.9590400243729</v>
      </c>
      <c r="G16" s="1">
        <f t="shared" si="4"/>
        <v>0.024693855456092893</v>
      </c>
      <c r="H16" s="15">
        <f t="shared" si="6"/>
        <v>5.015449934959718</v>
      </c>
      <c r="I16" s="15">
        <f t="shared" si="5"/>
        <v>0.8164799306236992</v>
      </c>
    </row>
    <row r="17" spans="1:9" ht="15.75" customHeight="1">
      <c r="A17" t="s">
        <v>11</v>
      </c>
      <c r="C17" s="1">
        <f t="shared" si="7"/>
        <v>165794.42298943596</v>
      </c>
      <c r="D17" s="1">
        <f t="shared" si="1"/>
        <v>6.031565971695668</v>
      </c>
      <c r="E17" s="1">
        <f t="shared" si="2"/>
        <v>663.1776919577438</v>
      </c>
      <c r="F17" s="1">
        <f t="shared" si="3"/>
        <v>657.222208159821</v>
      </c>
      <c r="G17" s="1">
        <f t="shared" si="4"/>
        <v>0.015215554002655118</v>
      </c>
      <c r="H17" s="15">
        <f t="shared" si="6"/>
        <v>5.219569917615643</v>
      </c>
      <c r="I17" s="15">
        <f t="shared" si="5"/>
        <v>1.020599913279624</v>
      </c>
    </row>
    <row r="18" spans="1:9" ht="15.75" customHeight="1">
      <c r="A18" s="1">
        <v>1.6</v>
      </c>
      <c r="C18" s="1">
        <f t="shared" si="7"/>
        <v>265271.0767830975</v>
      </c>
      <c r="D18" s="1">
        <f t="shared" si="1"/>
        <v>3.769728732309792</v>
      </c>
      <c r="E18" s="1">
        <f t="shared" si="2"/>
        <v>1061.0843071323902</v>
      </c>
      <c r="F18" s="1">
        <f t="shared" si="3"/>
        <v>1057.3618669582045</v>
      </c>
      <c r="G18" s="1">
        <f t="shared" si="4"/>
        <v>0.009457500135471862</v>
      </c>
      <c r="H18" s="15">
        <f t="shared" si="6"/>
        <v>5.423689900271568</v>
      </c>
      <c r="I18" s="15">
        <f t="shared" si="5"/>
        <v>1.2247198959355488</v>
      </c>
    </row>
    <row r="19" spans="3:9" ht="15.75" customHeight="1">
      <c r="C19" s="1">
        <f t="shared" si="7"/>
        <v>424433.72285295604</v>
      </c>
      <c r="D19" s="1">
        <f t="shared" si="1"/>
        <v>2.3560804576936203</v>
      </c>
      <c r="E19" s="1">
        <f t="shared" si="2"/>
        <v>1697.7348914118243</v>
      </c>
      <c r="F19" s="1">
        <f t="shared" si="3"/>
        <v>1695.4083026316232</v>
      </c>
      <c r="G19" s="1">
        <f t="shared" si="4"/>
        <v>0.005898284197663736</v>
      </c>
      <c r="H19" s="15">
        <f t="shared" si="6"/>
        <v>5.627809882927492</v>
      </c>
      <c r="I19" s="15">
        <f t="shared" si="5"/>
        <v>1.4288398785914735</v>
      </c>
    </row>
    <row r="20" spans="3:9" ht="15.75" customHeight="1">
      <c r="C20" s="1">
        <f t="shared" si="7"/>
        <v>679093.9565647297</v>
      </c>
      <c r="D20" s="1">
        <f t="shared" si="1"/>
        <v>1.4725502860585125</v>
      </c>
      <c r="E20" s="1">
        <f t="shared" si="2"/>
        <v>2716.375826258919</v>
      </c>
      <c r="F20" s="1">
        <f t="shared" si="3"/>
        <v>2714.9216927727716</v>
      </c>
      <c r="G20" s="1">
        <f t="shared" si="4"/>
        <v>0.0036833474890345433</v>
      </c>
      <c r="H20" s="15">
        <f t="shared" si="6"/>
        <v>5.831929865583417</v>
      </c>
      <c r="I20" s="15">
        <f t="shared" si="5"/>
        <v>1.6329598612473983</v>
      </c>
    </row>
    <row r="21" spans="3:9" ht="15.75" customHeight="1">
      <c r="C21" s="1">
        <f t="shared" si="7"/>
        <v>1086550.3305035676</v>
      </c>
      <c r="D21" s="1">
        <f t="shared" si="1"/>
        <v>0.9203439287865703</v>
      </c>
      <c r="E21" s="1">
        <f t="shared" si="2"/>
        <v>4346.201322014271</v>
      </c>
      <c r="F21" s="1">
        <f t="shared" si="3"/>
        <v>4345.292484806005</v>
      </c>
      <c r="G21" s="1">
        <f t="shared" si="4"/>
        <v>0.002301341057009756</v>
      </c>
      <c r="H21" s="15">
        <f t="shared" si="6"/>
        <v>6.036049848239342</v>
      </c>
      <c r="I21" s="15">
        <f t="shared" si="5"/>
        <v>1.8370798439033231</v>
      </c>
    </row>
    <row r="22" spans="3:9" ht="15.75" customHeight="1">
      <c r="C22" s="1">
        <f t="shared" si="7"/>
        <v>1738480.5288057083</v>
      </c>
      <c r="D22" s="12">
        <f t="shared" si="1"/>
        <v>0.5752149554916064</v>
      </c>
      <c r="E22" s="12">
        <f t="shared" si="2"/>
        <v>6953.922115222833</v>
      </c>
      <c r="F22" s="12">
        <f t="shared" si="3"/>
        <v>6953.354091045374</v>
      </c>
      <c r="G22" s="12">
        <f t="shared" si="4"/>
        <v>0.0014381548629715463</v>
      </c>
      <c r="H22" s="15">
        <f t="shared" si="6"/>
        <v>6.240169830895267</v>
      </c>
      <c r="I22" s="15">
        <f t="shared" si="5"/>
        <v>2.041199826559248</v>
      </c>
    </row>
    <row r="23" spans="3:7" ht="15.75" customHeight="1">
      <c r="C23" s="12"/>
      <c r="D23" s="12"/>
      <c r="E23" s="12"/>
      <c r="F23" s="12"/>
      <c r="G23" s="12"/>
    </row>
    <row r="24" spans="3:7" ht="15.75" customHeight="1">
      <c r="C24" s="12"/>
      <c r="D24" s="12"/>
      <c r="E24" s="12"/>
      <c r="F24" s="12"/>
      <c r="G24" s="12"/>
    </row>
    <row r="25" spans="3:7" ht="15.75" customHeight="1">
      <c r="C25" s="12"/>
      <c r="D25" s="12"/>
      <c r="E25" s="12"/>
      <c r="F25" s="12"/>
      <c r="G25" s="12"/>
    </row>
    <row r="26" spans="3:7" ht="15.75" customHeight="1">
      <c r="C26" s="12"/>
      <c r="D26" s="12"/>
      <c r="E26" s="12"/>
      <c r="F26" s="12"/>
      <c r="G26" s="12"/>
    </row>
    <row r="27" spans="3:7" ht="15.75" customHeight="1">
      <c r="C27" s="12"/>
      <c r="D27" s="12"/>
      <c r="E27" s="12"/>
      <c r="F27" s="12"/>
      <c r="G27" s="12"/>
    </row>
    <row r="28" spans="3:7" ht="15.75" customHeight="1">
      <c r="C28" s="12"/>
      <c r="D28" s="12"/>
      <c r="E28" s="12"/>
      <c r="F28" s="12"/>
      <c r="G28" s="12"/>
    </row>
    <row r="29" spans="3:7" ht="15.75" customHeight="1">
      <c r="C29" s="12"/>
      <c r="D29" s="12"/>
      <c r="E29" s="12"/>
      <c r="F29" s="12"/>
      <c r="G29" s="12"/>
    </row>
    <row r="30" spans="3:7" ht="15.75" customHeight="1">
      <c r="C30" s="12"/>
      <c r="D30" s="12"/>
      <c r="E30" s="12"/>
      <c r="F30" s="12"/>
      <c r="G30" s="12"/>
    </row>
    <row r="31" spans="3:7" ht="15.75" customHeight="1">
      <c r="C31" s="12"/>
      <c r="D31" s="12"/>
      <c r="E31" s="12"/>
      <c r="F31" s="12"/>
      <c r="G31" s="12"/>
    </row>
    <row r="32" spans="3:7" ht="15.75" customHeight="1">
      <c r="C32" s="12"/>
      <c r="D32" s="12"/>
      <c r="E32" s="12"/>
      <c r="F32" s="12"/>
      <c r="G32" s="12"/>
    </row>
    <row r="33" spans="3:7" ht="15.75" customHeight="1">
      <c r="C33" s="12"/>
      <c r="D33" s="12"/>
      <c r="E33" s="12"/>
      <c r="F33" s="12"/>
      <c r="G33" s="12"/>
    </row>
    <row r="34" spans="3:7" ht="15.75" customHeight="1">
      <c r="C34" s="12"/>
      <c r="D34" s="12"/>
      <c r="E34" s="12"/>
      <c r="F34" s="12"/>
      <c r="G34" s="12"/>
    </row>
    <row r="35" spans="3:7" ht="15.75" customHeight="1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12.75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3"/>
      <c r="D46" s="13"/>
      <c r="E46" s="13"/>
      <c r="F46" s="13"/>
      <c r="G46" s="1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9.140625" style="37" customWidth="1"/>
    <col min="3" max="3" width="11.28125" style="37" customWidth="1"/>
    <col min="4" max="4" width="13.8515625" style="37" customWidth="1"/>
    <col min="9" max="9" width="19.421875" style="0" customWidth="1"/>
  </cols>
  <sheetData>
    <row r="3" spans="1:4" ht="12.75">
      <c r="A3" s="35"/>
      <c r="B3" s="36" t="s">
        <v>4</v>
      </c>
      <c r="C3" s="36" t="s">
        <v>1</v>
      </c>
      <c r="D3" s="36" t="s">
        <v>2</v>
      </c>
    </row>
    <row r="4" spans="1:4" ht="12.75">
      <c r="A4" s="39" t="s">
        <v>19</v>
      </c>
      <c r="B4" s="41">
        <v>0.1</v>
      </c>
      <c r="C4" s="41">
        <v>1E-06</v>
      </c>
      <c r="D4" s="41">
        <v>1E-09</v>
      </c>
    </row>
    <row r="5" spans="1:4" ht="12.75">
      <c r="A5" s="39" t="s">
        <v>20</v>
      </c>
      <c r="B5" s="41">
        <v>1000</v>
      </c>
      <c r="C5" s="41">
        <v>1</v>
      </c>
      <c r="D5" s="41">
        <v>0.001</v>
      </c>
    </row>
    <row r="6" spans="1:4" ht="12.75">
      <c r="A6" s="40" t="s">
        <v>21</v>
      </c>
      <c r="B6" s="41">
        <v>0.1</v>
      </c>
      <c r="C6" s="41">
        <v>0.001</v>
      </c>
      <c r="D6" s="41">
        <v>1E-06</v>
      </c>
    </row>
    <row r="9" ht="12.75">
      <c r="A9" s="34" t="s">
        <v>22</v>
      </c>
    </row>
    <row r="10" ht="12.75">
      <c r="A10" s="34"/>
    </row>
    <row r="11" spans="1:9" ht="12.75">
      <c r="A11" s="39" t="s">
        <v>19</v>
      </c>
      <c r="B11" s="45">
        <v>1</v>
      </c>
      <c r="C11" s="45">
        <v>1</v>
      </c>
      <c r="D11" s="45">
        <v>1</v>
      </c>
      <c r="I11" s="43"/>
    </row>
    <row r="12" spans="1:4" ht="12.75">
      <c r="A12" s="42" t="s">
        <v>20</v>
      </c>
      <c r="B12" s="41">
        <f>(B5-B4)/B6+1</f>
        <v>10000</v>
      </c>
      <c r="C12" s="41">
        <f>(C5-C4)/C6+0.001</f>
        <v>999.9999999999999</v>
      </c>
      <c r="D12" s="44">
        <f>(D5-D4)/D6+0.001</f>
        <v>1000.0000000000001</v>
      </c>
    </row>
    <row r="13" spans="1:4" ht="12.75">
      <c r="A13" s="40" t="s">
        <v>21</v>
      </c>
      <c r="B13" s="45">
        <v>1</v>
      </c>
      <c r="C13" s="45">
        <v>1</v>
      </c>
      <c r="D13" s="45">
        <v>1</v>
      </c>
    </row>
    <row r="61" ht="12.75">
      <c r="D61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C34">
      <selection activeCell="D44" sqref="D44"/>
    </sheetView>
  </sheetViews>
  <sheetFormatPr defaultColWidth="9.140625" defaultRowHeight="12.75"/>
  <cols>
    <col min="1" max="1" width="9.7109375" style="0" customWidth="1"/>
    <col min="2" max="2" width="19.00390625" style="0" customWidth="1"/>
  </cols>
  <sheetData>
    <row r="1" ht="13.5" thickBot="1"/>
    <row r="2" spans="1:7" s="8" customFormat="1" ht="15.75" customHeight="1" thickBot="1">
      <c r="A2" s="17" t="s">
        <v>23</v>
      </c>
      <c r="C2" s="31" t="s">
        <v>14</v>
      </c>
      <c r="D2" s="32" t="s">
        <v>15</v>
      </c>
      <c r="E2" s="32" t="s">
        <v>16</v>
      </c>
      <c r="F2" s="32" t="s">
        <v>17</v>
      </c>
      <c r="G2" s="33" t="s">
        <v>18</v>
      </c>
    </row>
    <row r="3" spans="1:7" ht="15.75" customHeight="1">
      <c r="A3" s="18">
        <v>10</v>
      </c>
      <c r="C3" s="26">
        <f>C4-$A$18</f>
        <v>15811.388300841892</v>
      </c>
      <c r="D3" s="26">
        <f aca="true" t="shared" si="0" ref="D3:D32">1/($A$13*C3)</f>
        <v>63.24555320336759</v>
      </c>
      <c r="E3" s="26">
        <f>$A$9*C3</f>
        <v>15.811388300841893</v>
      </c>
      <c r="F3" s="26">
        <f>SQRT($A$5^2+(D3-E3)^2)</f>
        <v>49.749371855331006</v>
      </c>
      <c r="G3" s="26">
        <f aca="true" t="shared" si="1" ref="G3:G32">$A$3/F3</f>
        <v>0.2010075630518424</v>
      </c>
    </row>
    <row r="4" spans="1:7" ht="15.75" customHeight="1">
      <c r="A4" s="19" t="s">
        <v>4</v>
      </c>
      <c r="C4" s="46">
        <f>C14-$A$18</f>
        <v>18973.665961010272</v>
      </c>
      <c r="D4" s="46">
        <f t="shared" si="0"/>
        <v>52.70462766947299</v>
      </c>
      <c r="E4" s="46">
        <f>$A$9*C4</f>
        <v>18.973665961010273</v>
      </c>
      <c r="F4" s="46">
        <f>SQRT($A$5^2+(D4-E4)^2)</f>
        <v>36.91582015583262</v>
      </c>
      <c r="G4" s="46">
        <f t="shared" si="1"/>
        <v>0.2708865726885394</v>
      </c>
    </row>
    <row r="5" spans="1:7" ht="15.75" customHeight="1">
      <c r="A5" s="19">
        <f>0.1*$B$5</f>
        <v>15</v>
      </c>
      <c r="B5">
        <v>150</v>
      </c>
      <c r="C5" s="46">
        <f aca="true" t="shared" si="2" ref="C5:C13">C6-$A$21</f>
        <v>19289.893727027124</v>
      </c>
      <c r="D5" s="46">
        <f t="shared" si="0"/>
        <v>51.84061737980946</v>
      </c>
      <c r="E5" s="46">
        <f aca="true" t="shared" si="3" ref="E5:E13">$A$9*C5</f>
        <v>19.289893727027124</v>
      </c>
      <c r="F5" s="46">
        <f aca="true" t="shared" si="4" ref="F5:F13">SQRT($A$5^2+(D5-E5)^2)</f>
        <v>35.84061397799714</v>
      </c>
      <c r="G5" s="46">
        <f t="shared" si="1"/>
        <v>0.2790130773468079</v>
      </c>
    </row>
    <row r="6" spans="3:7" ht="15.75" customHeight="1">
      <c r="C6" s="46">
        <f t="shared" si="2"/>
        <v>19606.12149304396</v>
      </c>
      <c r="D6" s="46">
        <f t="shared" si="0"/>
        <v>51.00447838981254</v>
      </c>
      <c r="E6" s="46">
        <f t="shared" si="3"/>
        <v>19.60612149304396</v>
      </c>
      <c r="F6" s="46">
        <f t="shared" si="4"/>
        <v>34.79736794380941</v>
      </c>
      <c r="G6" s="46">
        <f t="shared" si="1"/>
        <v>0.28737805733318517</v>
      </c>
    </row>
    <row r="7" spans="3:7" ht="15.75" customHeight="1">
      <c r="C7" s="46">
        <f t="shared" si="2"/>
        <v>19922.349259060797</v>
      </c>
      <c r="D7" s="46">
        <f t="shared" si="0"/>
        <v>50.19488349473615</v>
      </c>
      <c r="E7" s="46">
        <f t="shared" si="3"/>
        <v>19.9223492590608</v>
      </c>
      <c r="F7" s="46">
        <f t="shared" si="4"/>
        <v>33.78500153988655</v>
      </c>
      <c r="G7" s="46">
        <f t="shared" si="1"/>
        <v>0.2959893308927042</v>
      </c>
    </row>
    <row r="8" spans="1:7" ht="15.75" customHeight="1">
      <c r="A8" s="20" t="s">
        <v>1</v>
      </c>
      <c r="C8" s="46">
        <f t="shared" si="2"/>
        <v>20238.577025077633</v>
      </c>
      <c r="D8" s="46">
        <f t="shared" si="0"/>
        <v>49.41058844013091</v>
      </c>
      <c r="E8" s="46">
        <f t="shared" si="3"/>
        <v>20.238577025077635</v>
      </c>
      <c r="F8" s="46">
        <f t="shared" si="4"/>
        <v>32.80253420088147</v>
      </c>
      <c r="G8" s="46">
        <f t="shared" si="1"/>
        <v>0.3048544950448152</v>
      </c>
    </row>
    <row r="9" spans="1:7" ht="15.75" customHeight="1">
      <c r="A9" s="21">
        <f>0.001*$B$9</f>
        <v>0.001</v>
      </c>
      <c r="B9">
        <v>1</v>
      </c>
      <c r="C9" s="46">
        <f t="shared" si="2"/>
        <v>20554.80479109447</v>
      </c>
      <c r="D9" s="46">
        <f t="shared" si="0"/>
        <v>48.65042554105197</v>
      </c>
      <c r="E9" s="46">
        <f t="shared" si="3"/>
        <v>20.55480479109447</v>
      </c>
      <c r="F9" s="46">
        <f t="shared" si="4"/>
        <v>31.849080133112835</v>
      </c>
      <c r="G9" s="46">
        <f t="shared" si="1"/>
        <v>0.31398081069233785</v>
      </c>
    </row>
    <row r="10" spans="3:7" ht="15.75" customHeight="1">
      <c r="C10" s="46">
        <f t="shared" si="2"/>
        <v>20871.032557111306</v>
      </c>
      <c r="D10" s="46">
        <f t="shared" si="0"/>
        <v>47.91329788133907</v>
      </c>
      <c r="E10" s="46">
        <f t="shared" si="3"/>
        <v>20.871032557111306</v>
      </c>
      <c r="F10" s="46">
        <f t="shared" si="4"/>
        <v>30.92384377573285</v>
      </c>
      <c r="G10" s="46">
        <f t="shared" si="1"/>
        <v>0.3233750652901497</v>
      </c>
    </row>
    <row r="11" spans="3:7" ht="15.75" customHeight="1">
      <c r="C11" s="25">
        <f t="shared" si="2"/>
        <v>21187.260323128143</v>
      </c>
      <c r="D11" s="25">
        <f t="shared" si="0"/>
        <v>47.19817403236386</v>
      </c>
      <c r="E11" s="25">
        <f t="shared" si="3"/>
        <v>21.187260323128143</v>
      </c>
      <c r="F11" s="25">
        <f t="shared" si="4"/>
        <v>30.026115832543283</v>
      </c>
      <c r="G11" s="25">
        <f t="shared" si="1"/>
        <v>0.333043409802665</v>
      </c>
    </row>
    <row r="12" spans="1:7" ht="15.75" customHeight="1">
      <c r="A12" s="22" t="s">
        <v>2</v>
      </c>
      <c r="C12" s="46">
        <f t="shared" si="2"/>
        <v>21503.48808914498</v>
      </c>
      <c r="D12" s="46">
        <f t="shared" si="0"/>
        <v>46.504083237770274</v>
      </c>
      <c r="E12" s="46">
        <f t="shared" si="3"/>
        <v>21.50348808914498</v>
      </c>
      <c r="F12" s="46">
        <f t="shared" si="4"/>
        <v>29.15526981157037</v>
      </c>
      <c r="G12" s="46">
        <f t="shared" si="1"/>
        <v>0.34299116642136046</v>
      </c>
    </row>
    <row r="13" spans="1:7" ht="15.75" customHeight="1">
      <c r="A13" s="23">
        <f>0.000000001*B13</f>
        <v>1.0000000000000002E-06</v>
      </c>
      <c r="B13">
        <v>1000</v>
      </c>
      <c r="C13" s="46">
        <f t="shared" si="2"/>
        <v>21819.715855161816</v>
      </c>
      <c r="D13" s="46">
        <f t="shared" si="0"/>
        <v>45.83011101693303</v>
      </c>
      <c r="E13" s="46">
        <f t="shared" si="3"/>
        <v>21.819715855161817</v>
      </c>
      <c r="F13" s="46">
        <f t="shared" si="4"/>
        <v>28.310759011803384</v>
      </c>
      <c r="G13" s="46">
        <f t="shared" si="1"/>
        <v>0.35322260331596117</v>
      </c>
    </row>
    <row r="14" spans="3:7" ht="15.75" customHeight="1">
      <c r="C14" s="46">
        <f>C15-$A$18</f>
        <v>22135.943621178652</v>
      </c>
      <c r="D14" s="46">
        <f t="shared" si="0"/>
        <v>45.17539514526256</v>
      </c>
      <c r="E14" s="46">
        <f aca="true" t="shared" si="5" ref="E14:E21">$A$9*C14</f>
        <v>22.135943621178654</v>
      </c>
      <c r="F14" s="46">
        <f aca="true" t="shared" si="6" ref="F14:F21">SQRT($A$5^2+(D14-E14)^2)</f>
        <v>27.492113897090785</v>
      </c>
      <c r="G14" s="46">
        <f t="shared" si="1"/>
        <v>0.3637406725955038</v>
      </c>
    </row>
    <row r="15" spans="1:7" ht="15.75" customHeight="1">
      <c r="A15" s="24" t="s">
        <v>24</v>
      </c>
      <c r="C15" s="28">
        <f>C16-$A$18</f>
        <v>25298.221281347032</v>
      </c>
      <c r="D15" s="28">
        <f t="shared" si="0"/>
        <v>39.52847075210474</v>
      </c>
      <c r="E15" s="28">
        <f t="shared" si="5"/>
        <v>25.298221281347033</v>
      </c>
      <c r="F15" s="28">
        <f t="shared" si="6"/>
        <v>20.676073128135332</v>
      </c>
      <c r="G15" s="28">
        <f t="shared" si="1"/>
        <v>0.4836508334066745</v>
      </c>
    </row>
    <row r="16" spans="1:7" ht="15.75" customHeight="1">
      <c r="A16" s="25">
        <f>1/SQRT(A9*A13)</f>
        <v>31622.776601683792</v>
      </c>
      <c r="C16" s="28">
        <f>C17-$A$18</f>
        <v>28460.498941515412</v>
      </c>
      <c r="D16" s="28">
        <f t="shared" si="0"/>
        <v>35.13641844631532</v>
      </c>
      <c r="E16" s="28">
        <f t="shared" si="5"/>
        <v>28.460498941515414</v>
      </c>
      <c r="F16" s="28">
        <f t="shared" si="6"/>
        <v>16.418523113683758</v>
      </c>
      <c r="G16" s="28">
        <f t="shared" si="1"/>
        <v>0.609068180539677</v>
      </c>
    </row>
    <row r="17" spans="1:7" ht="15.75" customHeight="1">
      <c r="A17" s="18" t="s">
        <v>5</v>
      </c>
      <c r="C17" s="27">
        <f>A16</f>
        <v>31622.776601683792</v>
      </c>
      <c r="D17" s="27">
        <f t="shared" si="0"/>
        <v>31.62277660168379</v>
      </c>
      <c r="E17" s="27">
        <f t="shared" si="5"/>
        <v>31.622776601683793</v>
      </c>
      <c r="F17" s="27">
        <f t="shared" si="6"/>
        <v>15</v>
      </c>
      <c r="G17" s="27">
        <f t="shared" si="1"/>
        <v>0.6666666666666666</v>
      </c>
    </row>
    <row r="18" spans="1:7" ht="15.75" customHeight="1">
      <c r="A18" s="26">
        <f>A16/10</f>
        <v>3162.277660168379</v>
      </c>
      <c r="C18" s="28">
        <f>C17+$A$18</f>
        <v>34785.05426185217</v>
      </c>
      <c r="D18" s="28">
        <f t="shared" si="0"/>
        <v>28.747978728803446</v>
      </c>
      <c r="E18" s="28">
        <f t="shared" si="5"/>
        <v>34.785054261852174</v>
      </c>
      <c r="F18" s="28">
        <f t="shared" si="6"/>
        <v>16.169300572125426</v>
      </c>
      <c r="G18" s="28">
        <f t="shared" si="1"/>
        <v>0.6184559409600683</v>
      </c>
    </row>
    <row r="19" spans="3:7" ht="15.75" customHeight="1">
      <c r="C19" s="28">
        <f>C18+$A$18</f>
        <v>37947.33192202055</v>
      </c>
      <c r="D19" s="28">
        <f t="shared" si="0"/>
        <v>26.352313834736492</v>
      </c>
      <c r="E19" s="28">
        <f t="shared" si="5"/>
        <v>37.94733192202055</v>
      </c>
      <c r="F19" s="28">
        <f t="shared" si="6"/>
        <v>18.959020134079832</v>
      </c>
      <c r="G19" s="28">
        <f t="shared" si="1"/>
        <v>0.5274534194952658</v>
      </c>
    </row>
    <row r="20" spans="1:7" ht="15.75" customHeight="1">
      <c r="A20" s="18" t="s">
        <v>30</v>
      </c>
      <c r="C20" s="28">
        <f>C19+$A$18</f>
        <v>41109.60958218893</v>
      </c>
      <c r="D20" s="28">
        <f t="shared" si="0"/>
        <v>24.32521277052599</v>
      </c>
      <c r="E20" s="28">
        <f t="shared" si="5"/>
        <v>41.10960958218893</v>
      </c>
      <c r="F20" s="28">
        <f t="shared" si="6"/>
        <v>22.510352647867627</v>
      </c>
      <c r="G20" s="28">
        <f t="shared" si="1"/>
        <v>0.44424004174573806</v>
      </c>
    </row>
    <row r="21" spans="1:7" ht="15.75" customHeight="1">
      <c r="A21" s="26">
        <f>0.1*A18</f>
        <v>316.2277660168379</v>
      </c>
      <c r="C21" s="46">
        <f>C20+$A$18</f>
        <v>44271.88724235731</v>
      </c>
      <c r="D21" s="46">
        <f t="shared" si="0"/>
        <v>22.587697572631278</v>
      </c>
      <c r="E21" s="46">
        <f t="shared" si="5"/>
        <v>44.271887242357316</v>
      </c>
      <c r="F21" s="46">
        <f t="shared" si="6"/>
        <v>26.36672299760919</v>
      </c>
      <c r="G21" s="46">
        <f t="shared" si="1"/>
        <v>0.37926594066720964</v>
      </c>
    </row>
    <row r="22" spans="3:16" ht="15.75" customHeight="1">
      <c r="C22" s="46">
        <f aca="true" t="shared" si="7" ref="C22:C30">C21+$A$21</f>
        <v>44588.11500837415</v>
      </c>
      <c r="D22" s="46">
        <f t="shared" si="0"/>
        <v>22.427501135945946</v>
      </c>
      <c r="E22" s="46">
        <f aca="true" t="shared" si="8" ref="E22:E30">$A$9*C22</f>
        <v>44.58811500837415</v>
      </c>
      <c r="F22" s="46">
        <f aca="true" t="shared" si="9" ref="F22:F30">SQRT($A$5^2+(D22-E22)^2)</f>
        <v>26.759910448334043</v>
      </c>
      <c r="G22" s="52">
        <f t="shared" si="1"/>
        <v>0.3736933282832625</v>
      </c>
      <c r="H22" s="53"/>
      <c r="I22" s="53"/>
      <c r="J22" s="53"/>
      <c r="K22" s="53"/>
      <c r="L22" s="53"/>
      <c r="M22" s="53"/>
      <c r="N22" s="53"/>
      <c r="O22" s="53"/>
      <c r="P22" s="53"/>
    </row>
    <row r="23" spans="3:7" ht="15.75" customHeight="1">
      <c r="C23" s="46">
        <f t="shared" si="7"/>
        <v>44904.34277439099</v>
      </c>
      <c r="D23" s="46">
        <f t="shared" si="0"/>
        <v>22.269560987101254</v>
      </c>
      <c r="E23" s="46">
        <f t="shared" si="8"/>
        <v>44.90434277439099</v>
      </c>
      <c r="F23" s="46">
        <f t="shared" si="9"/>
        <v>27.153882716072545</v>
      </c>
      <c r="G23" s="46">
        <f t="shared" si="1"/>
        <v>0.368271458802499</v>
      </c>
    </row>
    <row r="24" spans="3:7" ht="15.75" customHeight="1">
      <c r="C24" s="46">
        <f t="shared" si="7"/>
        <v>45220.57054040783</v>
      </c>
      <c r="D24" s="46">
        <f t="shared" si="0"/>
        <v>22.11382979138726</v>
      </c>
      <c r="E24" s="46">
        <f t="shared" si="8"/>
        <v>45.220570540407834</v>
      </c>
      <c r="F24" s="46">
        <f t="shared" si="9"/>
        <v>27.548529326307925</v>
      </c>
      <c r="G24" s="46">
        <f t="shared" si="1"/>
        <v>0.3629957839691404</v>
      </c>
    </row>
    <row r="25" spans="3:7" ht="15.75" customHeight="1">
      <c r="C25" s="46">
        <f t="shared" si="7"/>
        <v>45536.79830642467</v>
      </c>
      <c r="D25" s="46">
        <f t="shared" si="0"/>
        <v>21.96026152894707</v>
      </c>
      <c r="E25" s="46">
        <f t="shared" si="8"/>
        <v>45.53679830642467</v>
      </c>
      <c r="F25" s="46">
        <f t="shared" si="9"/>
        <v>27.94374861073142</v>
      </c>
      <c r="G25" s="46">
        <f t="shared" si="1"/>
        <v>0.35786179368073884</v>
      </c>
    </row>
    <row r="26" spans="3:7" ht="15.75" customHeight="1">
      <c r="C26" s="46">
        <f t="shared" si="7"/>
        <v>45853.02607244151</v>
      </c>
      <c r="D26" s="46">
        <f t="shared" si="0"/>
        <v>21.808811449437087</v>
      </c>
      <c r="E26" s="46">
        <f t="shared" si="8"/>
        <v>45.853026072441516</v>
      </c>
      <c r="F26" s="46">
        <f t="shared" si="9"/>
        <v>28.339447010079432</v>
      </c>
      <c r="G26" s="46">
        <f t="shared" si="1"/>
        <v>0.35286503637291583</v>
      </c>
    </row>
    <row r="27" spans="3:7" ht="15.75" customHeight="1">
      <c r="C27" s="46">
        <f t="shared" si="7"/>
        <v>46169.25383845835</v>
      </c>
      <c r="D27" s="46">
        <f t="shared" si="0"/>
        <v>21.659436028550534</v>
      </c>
      <c r="E27" s="46">
        <f t="shared" si="8"/>
        <v>46.16925383845835</v>
      </c>
      <c r="F27" s="46">
        <f t="shared" si="9"/>
        <v>28.73553843370391</v>
      </c>
      <c r="G27" s="46">
        <f t="shared" si="1"/>
        <v>0.34800113535617627</v>
      </c>
    </row>
    <row r="28" spans="3:7" ht="15.75" customHeight="1">
      <c r="C28" s="46">
        <f t="shared" si="7"/>
        <v>46485.48160447519</v>
      </c>
      <c r="D28" s="46">
        <f t="shared" si="0"/>
        <v>21.512092926315493</v>
      </c>
      <c r="E28" s="46">
        <f t="shared" si="8"/>
        <v>46.4854816044752</v>
      </c>
      <c r="F28" s="46">
        <f t="shared" si="9"/>
        <v>29.131943671345297</v>
      </c>
      <c r="G28" s="46">
        <f t="shared" si="1"/>
        <v>0.3432658017197864</v>
      </c>
    </row>
    <row r="29" spans="3:7" ht="15.75" customHeight="1">
      <c r="C29" s="46">
        <f t="shared" si="7"/>
        <v>46801.70937049203</v>
      </c>
      <c r="D29" s="46">
        <f t="shared" si="0"/>
        <v>21.36674094708363</v>
      </c>
      <c r="E29" s="46">
        <f t="shared" si="8"/>
        <v>46.801709370492034</v>
      </c>
      <c r="F29" s="46">
        <f t="shared" si="9"/>
        <v>29.52858985288296</v>
      </c>
      <c r="G29" s="46">
        <f t="shared" si="1"/>
        <v>0.33865484433296333</v>
      </c>
    </row>
    <row r="30" spans="3:7" ht="15.75" customHeight="1">
      <c r="C30" s="25">
        <f t="shared" si="7"/>
        <v>47117.937136508874</v>
      </c>
      <c r="D30" s="25">
        <f t="shared" si="0"/>
        <v>21.22334000113005</v>
      </c>
      <c r="E30" s="25">
        <f t="shared" si="8"/>
        <v>47.11793713650887</v>
      </c>
      <c r="F30" s="25">
        <f t="shared" si="9"/>
        <v>29.925409952138818</v>
      </c>
      <c r="G30" s="25">
        <f t="shared" si="1"/>
        <v>0.3341641773995241</v>
      </c>
    </row>
    <row r="31" spans="3:7" ht="15.75" customHeight="1">
      <c r="C31" s="46">
        <f>C21+$A$18</f>
        <v>47434.16490252569</v>
      </c>
      <c r="D31" s="46">
        <f t="shared" si="0"/>
        <v>21.08185106778919</v>
      </c>
      <c r="E31" s="46">
        <f>$A$9*C31</f>
        <v>47.434164902525694</v>
      </c>
      <c r="F31" s="46">
        <f>SQRT($A$5^2+(D31-E31)^2)</f>
        <v>30.322342331100426</v>
      </c>
      <c r="G31" s="46">
        <f t="shared" si="1"/>
        <v>0.3297898259575876</v>
      </c>
    </row>
    <row r="32" spans="3:7" ht="15.75" customHeight="1">
      <c r="C32" s="26">
        <f>C31+$A$18</f>
        <v>50596.44256269407</v>
      </c>
      <c r="D32" s="26">
        <f t="shared" si="0"/>
        <v>19.76423537605237</v>
      </c>
      <c r="E32" s="26">
        <f>$A$9*C32</f>
        <v>50.59644256269407</v>
      </c>
      <c r="F32" s="26">
        <f>SQRT($A$5^2+(D32-E32)^2)</f>
        <v>34.28738835198739</v>
      </c>
      <c r="G32" s="26">
        <f t="shared" si="1"/>
        <v>0.2916524261732047</v>
      </c>
    </row>
    <row r="33" spans="3:7" ht="15.75" customHeight="1">
      <c r="C33" s="50"/>
      <c r="D33" s="50"/>
      <c r="E33" s="50"/>
      <c r="F33" s="50"/>
      <c r="G33" s="50"/>
    </row>
    <row r="34" spans="6:7" ht="15.75" customHeight="1">
      <c r="F34" s="47" t="s">
        <v>29</v>
      </c>
      <c r="G34" s="1">
        <f>G17</f>
        <v>0.6666666666666666</v>
      </c>
    </row>
    <row r="35" spans="6:7" ht="15.75" customHeight="1">
      <c r="F35" s="47" t="s">
        <v>25</v>
      </c>
      <c r="G35" s="51">
        <f>0.5*G34</f>
        <v>0.3333333333333333</v>
      </c>
    </row>
    <row r="36" spans="6:7" ht="15.75" customHeight="1">
      <c r="F36" s="48" t="s">
        <v>26</v>
      </c>
      <c r="G36" s="1">
        <f>C11</f>
        <v>21187.260323128143</v>
      </c>
    </row>
    <row r="37" spans="6:7" ht="15.75" customHeight="1">
      <c r="F37" s="48" t="s">
        <v>27</v>
      </c>
      <c r="G37" s="1">
        <f>C30</f>
        <v>47117.937136508874</v>
      </c>
    </row>
    <row r="38" spans="6:7" ht="12.75">
      <c r="F38" s="49" t="s">
        <v>28</v>
      </c>
      <c r="G38" s="1">
        <f>G37-G36</f>
        <v>25930.67681338073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wlnatorf</dc:creator>
  <cp:keywords/>
  <dc:description/>
  <cp:lastModifiedBy>Katarzyna</cp:lastModifiedBy>
  <dcterms:created xsi:type="dcterms:W3CDTF">2015-01-29T18:57:11Z</dcterms:created>
  <dcterms:modified xsi:type="dcterms:W3CDTF">2015-09-30T11:12:07Z</dcterms:modified>
  <cp:category/>
  <cp:version/>
  <cp:contentType/>
  <cp:contentStatus/>
</cp:coreProperties>
</file>