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Fizyka\PRODUKTY eFizyka\Półprodukty\Zadanie „o dziesięć mniej”\"/>
    </mc:Choice>
  </mc:AlternateContent>
  <bookViews>
    <workbookView xWindow="120" yWindow="60" windowWidth="11475" windowHeight="9285"/>
  </bookViews>
  <sheets>
    <sheet name="rozw" sheetId="1" r:id="rId1"/>
    <sheet name="Arkusz1" sheetId="2" r:id="rId2"/>
  </sheets>
  <calcPr calcId="152511"/>
</workbook>
</file>

<file path=xl/calcChain.xml><?xml version="1.0" encoding="utf-8"?>
<calcChain xmlns="http://schemas.openxmlformats.org/spreadsheetml/2006/main">
  <c r="B13" i="1" l="1"/>
  <c r="B14" i="1" s="1"/>
  <c r="B11" i="1"/>
  <c r="B5" i="1"/>
  <c r="B6" i="1" s="1"/>
  <c r="B2" i="1"/>
  <c r="B8" i="1" l="1"/>
  <c r="B9" i="1" s="1"/>
  <c r="B3" i="1"/>
  <c r="K6" i="1" l="1"/>
  <c r="F6" i="1"/>
  <c r="G6" i="1" s="1"/>
  <c r="E3" i="1"/>
  <c r="F3" i="1"/>
  <c r="A17" i="1" s="1"/>
  <c r="I3" i="1"/>
  <c r="J6" i="1"/>
  <c r="G3" i="1" l="1"/>
  <c r="H3" i="1" s="1"/>
  <c r="J3" i="1" s="1"/>
  <c r="K3" i="1" s="1"/>
  <c r="L3" i="1" s="1"/>
  <c r="M3" i="1" s="1"/>
  <c r="H7" i="1"/>
  <c r="I7" i="1" l="1"/>
  <c r="H8" i="1"/>
  <c r="J7" i="1"/>
  <c r="K7" i="1" s="1"/>
  <c r="F7" i="1"/>
  <c r="G7" i="1" s="1"/>
  <c r="E7" i="1"/>
  <c r="I8" i="1" l="1"/>
  <c r="E8" i="1"/>
  <c r="F8" i="1"/>
  <c r="G8" i="1" s="1"/>
  <c r="J8" i="1"/>
  <c r="K8" i="1" s="1"/>
  <c r="H9" i="1"/>
  <c r="I9" i="1" l="1"/>
  <c r="E9" i="1"/>
  <c r="F9" i="1"/>
  <c r="G9" i="1" s="1"/>
  <c r="J9" i="1"/>
  <c r="K9" i="1" s="1"/>
  <c r="H10" i="1"/>
  <c r="I10" i="1" l="1"/>
  <c r="E10" i="1"/>
  <c r="J10" i="1"/>
  <c r="K10" i="1" s="1"/>
  <c r="F10" i="1"/>
  <c r="G10" i="1" s="1"/>
  <c r="H11" i="1"/>
  <c r="I11" i="1" l="1"/>
  <c r="E11" i="1"/>
  <c r="F11" i="1"/>
  <c r="G11" i="1" s="1"/>
  <c r="J11" i="1"/>
  <c r="K11" i="1" s="1"/>
  <c r="H12" i="1"/>
  <c r="I12" i="1" l="1"/>
  <c r="E12" i="1"/>
  <c r="F12" i="1"/>
  <c r="G12" i="1" s="1"/>
  <c r="J12" i="1"/>
  <c r="K12" i="1" s="1"/>
  <c r="H13" i="1"/>
  <c r="I13" i="1" l="1"/>
  <c r="E13" i="1"/>
  <c r="J13" i="1"/>
  <c r="K13" i="1" s="1"/>
  <c r="F13" i="1"/>
  <c r="G13" i="1" s="1"/>
  <c r="H14" i="1"/>
  <c r="I14" i="1" l="1"/>
  <c r="E14" i="1"/>
  <c r="J14" i="1"/>
  <c r="K14" i="1" s="1"/>
  <c r="F14" i="1"/>
  <c r="G14" i="1" s="1"/>
  <c r="H15" i="1"/>
  <c r="I15" i="1" l="1"/>
  <c r="E15" i="1"/>
  <c r="F15" i="1"/>
  <c r="G15" i="1" s="1"/>
  <c r="J15" i="1"/>
  <c r="K15" i="1" s="1"/>
  <c r="H16" i="1"/>
  <c r="I16" i="1" l="1"/>
  <c r="H17" i="1"/>
  <c r="E16" i="1"/>
  <c r="F16" i="1"/>
  <c r="G16" i="1" s="1"/>
  <c r="J16" i="1"/>
  <c r="K16" i="1" s="1"/>
  <c r="E17" i="1" l="1"/>
  <c r="I17" i="1"/>
  <c r="J17" i="1"/>
  <c r="K17" i="1" s="1"/>
  <c r="F17" i="1"/>
  <c r="G17" i="1" s="1"/>
  <c r="H18" i="1"/>
  <c r="E18" i="1" l="1"/>
  <c r="I18" i="1"/>
  <c r="J18" i="1"/>
  <c r="K18" i="1" s="1"/>
  <c r="F18" i="1"/>
  <c r="G18" i="1" s="1"/>
  <c r="H19" i="1"/>
  <c r="E19" i="1" l="1"/>
  <c r="I19" i="1"/>
  <c r="J19" i="1"/>
  <c r="K19" i="1" s="1"/>
  <c r="F19" i="1"/>
  <c r="G19" i="1" s="1"/>
  <c r="H20" i="1"/>
  <c r="E20" i="1" l="1"/>
  <c r="I20" i="1"/>
  <c r="F20" i="1"/>
  <c r="G20" i="1" s="1"/>
  <c r="J20" i="1"/>
  <c r="K20" i="1" s="1"/>
  <c r="H21" i="1"/>
  <c r="J21" i="1" l="1"/>
  <c r="K21" i="1" s="1"/>
  <c r="I21" i="1"/>
  <c r="E21" i="1"/>
  <c r="F21" i="1"/>
  <c r="G21" i="1" s="1"/>
  <c r="H22" i="1"/>
  <c r="E22" i="1" l="1"/>
  <c r="H23" i="1"/>
  <c r="I22" i="1"/>
  <c r="J22" i="1"/>
  <c r="K22" i="1" s="1"/>
  <c r="F22" i="1"/>
  <c r="G22" i="1" s="1"/>
  <c r="I23" i="1" l="1"/>
  <c r="E23" i="1"/>
  <c r="F23" i="1"/>
  <c r="G23" i="1" s="1"/>
  <c r="J23" i="1"/>
  <c r="K23" i="1" s="1"/>
  <c r="H24" i="1"/>
  <c r="H25" i="1" s="1"/>
  <c r="I24" i="1" l="1"/>
  <c r="I25" i="1" s="1"/>
  <c r="E24" i="1"/>
  <c r="J24" i="1"/>
  <c r="F24" i="1"/>
  <c r="F25" i="1" s="1"/>
  <c r="G25" i="1" s="1"/>
  <c r="K24" i="1" l="1"/>
  <c r="J25" i="1"/>
  <c r="K25" i="1" s="1"/>
  <c r="G24" i="1"/>
  <c r="E25" i="1"/>
</calcChain>
</file>

<file path=xl/comments1.xml><?xml version="1.0" encoding="utf-8"?>
<comments xmlns="http://schemas.openxmlformats.org/spreadsheetml/2006/main">
  <authors>
    <author>wlnatorf</author>
  </authors>
  <commentList>
    <comment ref="A17" authorId="0" shapeId="0">
      <text>
        <r>
          <rPr>
            <sz val="9"/>
            <color indexed="81"/>
            <rFont val="Tahoma"/>
            <family val="2"/>
            <charset val="238"/>
          </rPr>
          <t xml:space="preserve">krok czasowy </t>
        </r>
        <r>
          <rPr>
            <sz val="9"/>
            <color indexed="81"/>
            <rFont val="Symbol"/>
            <family val="1"/>
            <charset val="2"/>
          </rPr>
          <t>D</t>
        </r>
        <r>
          <rPr>
            <sz val="9"/>
            <color indexed="81"/>
            <rFont val="Tahoma"/>
            <family val="2"/>
            <charset val="238"/>
          </rPr>
          <t xml:space="preserve">t dający 20 punktów do wykresu. </t>
        </r>
      </text>
    </comment>
  </commentList>
</comments>
</file>

<file path=xl/sharedStrings.xml><?xml version="1.0" encoding="utf-8"?>
<sst xmlns="http://schemas.openxmlformats.org/spreadsheetml/2006/main" count="33" uniqueCount="28">
  <si>
    <r>
      <t>v</t>
    </r>
    <r>
      <rPr>
        <sz val="8"/>
        <rFont val="Arial"/>
        <family val="2"/>
        <charset val="238"/>
      </rPr>
      <t xml:space="preserve">01 </t>
    </r>
    <r>
      <rPr>
        <sz val="10"/>
        <rFont val="Arial"/>
        <family val="2"/>
        <charset val="238"/>
      </rPr>
      <t>[m/s]</t>
    </r>
  </si>
  <si>
    <r>
      <t>D</t>
    </r>
    <r>
      <rPr>
        <sz val="10"/>
        <rFont val="Arial"/>
        <family val="2"/>
        <charset val="238"/>
      </rPr>
      <t>v [m/s]</t>
    </r>
  </si>
  <si>
    <r>
      <t>v</t>
    </r>
    <r>
      <rPr>
        <sz val="8"/>
        <rFont val="Arial"/>
        <family val="2"/>
        <charset val="238"/>
      </rPr>
      <t xml:space="preserve">02 </t>
    </r>
    <r>
      <rPr>
        <sz val="10"/>
        <rFont val="Arial"/>
        <family val="2"/>
        <charset val="238"/>
      </rPr>
      <t>[km/h]</t>
    </r>
  </si>
  <si>
    <r>
      <t>v</t>
    </r>
    <r>
      <rPr>
        <sz val="8"/>
        <rFont val="Arial"/>
        <family val="2"/>
        <charset val="238"/>
      </rPr>
      <t xml:space="preserve">02 </t>
    </r>
    <r>
      <rPr>
        <sz val="10"/>
        <rFont val="Arial"/>
        <family val="2"/>
        <charset val="238"/>
      </rPr>
      <t>[m/s]</t>
    </r>
  </si>
  <si>
    <t>a [m/s^2]</t>
  </si>
  <si>
    <r>
      <t>v</t>
    </r>
    <r>
      <rPr>
        <b/>
        <sz val="8"/>
        <rFont val="Arial"/>
        <family val="2"/>
        <charset val="238"/>
      </rPr>
      <t xml:space="preserve">01 </t>
    </r>
    <r>
      <rPr>
        <b/>
        <sz val="10"/>
        <rFont val="Arial"/>
        <family val="2"/>
        <charset val="238"/>
      </rPr>
      <t>[km/h]</t>
    </r>
  </si>
  <si>
    <r>
      <t>D</t>
    </r>
    <r>
      <rPr>
        <b/>
        <sz val="10"/>
        <rFont val="Arial"/>
        <family val="2"/>
        <charset val="238"/>
      </rPr>
      <t>v [km/h]</t>
    </r>
  </si>
  <si>
    <r>
      <t>t</t>
    </r>
    <r>
      <rPr>
        <b/>
        <sz val="8"/>
        <rFont val="Arial"/>
        <family val="2"/>
        <charset val="238"/>
      </rPr>
      <t xml:space="preserve">r </t>
    </r>
    <r>
      <rPr>
        <b/>
        <sz val="10"/>
        <rFont val="Arial"/>
        <family val="2"/>
        <charset val="238"/>
      </rPr>
      <t>[s]</t>
    </r>
  </si>
  <si>
    <r>
      <t xml:space="preserve">wsp. tarcia </t>
    </r>
    <r>
      <rPr>
        <b/>
        <sz val="10"/>
        <rFont val="Symbol"/>
        <family val="1"/>
        <charset val="2"/>
      </rPr>
      <t>m</t>
    </r>
  </si>
  <si>
    <r>
      <t>s</t>
    </r>
    <r>
      <rPr>
        <b/>
        <sz val="8"/>
        <rFont val="Arial"/>
        <family val="2"/>
        <charset val="238"/>
      </rPr>
      <t xml:space="preserve">r1 </t>
    </r>
    <r>
      <rPr>
        <b/>
        <sz val="10"/>
        <rFont val="Arial"/>
        <family val="2"/>
        <charset val="238"/>
      </rPr>
      <t>[m]</t>
    </r>
  </si>
  <si>
    <r>
      <t>t</t>
    </r>
    <r>
      <rPr>
        <b/>
        <sz val="8"/>
        <rFont val="Arial"/>
        <family val="2"/>
        <charset val="238"/>
      </rPr>
      <t xml:space="preserve">h </t>
    </r>
    <r>
      <rPr>
        <b/>
        <sz val="10"/>
        <rFont val="Arial"/>
        <family val="2"/>
        <charset val="238"/>
      </rPr>
      <t>[s]</t>
    </r>
  </si>
  <si>
    <r>
      <t>s</t>
    </r>
    <r>
      <rPr>
        <b/>
        <sz val="8"/>
        <rFont val="Arial"/>
        <family val="2"/>
        <charset val="238"/>
      </rPr>
      <t xml:space="preserve">h1 </t>
    </r>
    <r>
      <rPr>
        <b/>
        <sz val="10"/>
        <rFont val="Arial"/>
        <family val="2"/>
        <charset val="238"/>
      </rPr>
      <t>[m]</t>
    </r>
  </si>
  <si>
    <r>
      <t>s</t>
    </r>
    <r>
      <rPr>
        <b/>
        <sz val="8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[m]</t>
    </r>
  </si>
  <si>
    <r>
      <t>s</t>
    </r>
    <r>
      <rPr>
        <b/>
        <sz val="8"/>
        <rFont val="Arial"/>
        <family val="2"/>
        <charset val="238"/>
      </rPr>
      <t xml:space="preserve">r2 </t>
    </r>
    <r>
      <rPr>
        <b/>
        <sz val="10"/>
        <rFont val="Arial"/>
        <family val="2"/>
        <charset val="238"/>
      </rPr>
      <t>[m]</t>
    </r>
  </si>
  <si>
    <r>
      <t>s</t>
    </r>
    <r>
      <rPr>
        <b/>
        <sz val="8"/>
        <rFont val="Arial"/>
        <family val="2"/>
        <charset val="238"/>
      </rPr>
      <t xml:space="preserve">h2 </t>
    </r>
    <r>
      <rPr>
        <b/>
        <sz val="10"/>
        <rFont val="Arial"/>
        <family val="2"/>
        <charset val="238"/>
      </rPr>
      <t>[m]</t>
    </r>
  </si>
  <si>
    <r>
      <t>t</t>
    </r>
    <r>
      <rPr>
        <b/>
        <sz val="8"/>
        <rFont val="Arial"/>
        <family val="2"/>
        <charset val="238"/>
      </rPr>
      <t xml:space="preserve">u </t>
    </r>
    <r>
      <rPr>
        <b/>
        <sz val="10"/>
        <rFont val="Arial"/>
        <family val="2"/>
        <charset val="238"/>
      </rPr>
      <t>[s]</t>
    </r>
  </si>
  <si>
    <r>
      <t>v</t>
    </r>
    <r>
      <rPr>
        <b/>
        <sz val="8"/>
        <rFont val="Arial"/>
        <family val="2"/>
        <charset val="238"/>
      </rPr>
      <t xml:space="preserve">2 </t>
    </r>
    <r>
      <rPr>
        <b/>
        <sz val="10"/>
        <rFont val="Arial"/>
        <family val="2"/>
        <charset val="238"/>
      </rPr>
      <t>[m/s]</t>
    </r>
  </si>
  <si>
    <r>
      <t>v</t>
    </r>
    <r>
      <rPr>
        <b/>
        <sz val="8"/>
        <rFont val="Arial"/>
        <family val="2"/>
        <charset val="238"/>
      </rPr>
      <t xml:space="preserve">2 </t>
    </r>
    <r>
      <rPr>
        <b/>
        <sz val="10"/>
        <rFont val="Arial"/>
        <family val="2"/>
        <charset val="238"/>
      </rPr>
      <t>[km/h]</t>
    </r>
  </si>
  <si>
    <t>Samochód 1</t>
  </si>
  <si>
    <t>Droga 
hamowania</t>
  </si>
  <si>
    <t>Samochód 2</t>
  </si>
  <si>
    <r>
      <t>t</t>
    </r>
    <r>
      <rPr>
        <b/>
        <sz val="8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[s]</t>
    </r>
  </si>
  <si>
    <r>
      <t>x</t>
    </r>
    <r>
      <rPr>
        <b/>
        <sz val="8"/>
        <rFont val="Arial"/>
        <family val="2"/>
        <charset val="238"/>
      </rPr>
      <t xml:space="preserve">1 </t>
    </r>
    <r>
      <rPr>
        <b/>
        <sz val="10"/>
        <rFont val="Arial"/>
        <family val="2"/>
        <charset val="238"/>
      </rPr>
      <t>[m]</t>
    </r>
  </si>
  <si>
    <r>
      <t>v</t>
    </r>
    <r>
      <rPr>
        <b/>
        <sz val="8"/>
        <rFont val="Arial"/>
        <family val="2"/>
        <charset val="238"/>
      </rPr>
      <t xml:space="preserve">1 </t>
    </r>
    <r>
      <rPr>
        <b/>
        <sz val="10"/>
        <rFont val="Arial"/>
        <family val="2"/>
        <charset val="238"/>
      </rPr>
      <t>[m/s]</t>
    </r>
  </si>
  <si>
    <r>
      <t>v</t>
    </r>
    <r>
      <rPr>
        <b/>
        <sz val="8"/>
        <rFont val="Arial"/>
        <family val="2"/>
        <charset val="238"/>
      </rPr>
      <t xml:space="preserve">1 </t>
    </r>
    <r>
      <rPr>
        <b/>
        <sz val="10"/>
        <rFont val="Arial"/>
        <family val="2"/>
        <charset val="238"/>
      </rPr>
      <t>[km/h]</t>
    </r>
  </si>
  <si>
    <r>
      <t>x</t>
    </r>
    <r>
      <rPr>
        <b/>
        <sz val="8"/>
        <rFont val="Arial"/>
        <family val="2"/>
        <charset val="238"/>
      </rPr>
      <t xml:space="preserve">2 </t>
    </r>
    <r>
      <rPr>
        <b/>
        <sz val="10"/>
        <rFont val="Arial"/>
        <family val="2"/>
        <charset val="238"/>
      </rPr>
      <t>[m]</t>
    </r>
  </si>
  <si>
    <r>
      <t>v</t>
    </r>
    <r>
      <rPr>
        <b/>
        <sz val="8"/>
        <rFont val="Arial"/>
        <family val="2"/>
        <charset val="238"/>
      </rPr>
      <t>0</t>
    </r>
    <r>
      <rPr>
        <b/>
        <sz val="10"/>
        <rFont val="Arial"/>
        <family val="2"/>
        <charset val="238"/>
      </rPr>
      <t>[km/h]</t>
    </r>
  </si>
  <si>
    <t>∆t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</si>
</sst>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2" x14ac:knownFonts="1">
    <font>
      <sz val="10"/>
      <name val="Arial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Symbol"/>
      <family val="1"/>
      <charset val="2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Symbol"/>
      <family val="1"/>
      <charset val="2"/>
    </font>
    <font>
      <sz val="9"/>
      <color indexed="81"/>
      <name val="Tahoma"/>
      <family val="2"/>
      <charset val="238"/>
    </font>
    <font>
      <sz val="9"/>
      <color indexed="81"/>
      <name val="Symbol"/>
      <family val="1"/>
      <charset val="2"/>
    </font>
  </fonts>
  <fills count="11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5" fillId="2" borderId="0" xfId="0" applyFont="1" applyFill="1" applyAlignment="1">
      <alignment vertical="center"/>
    </xf>
    <xf numFmtId="1" fontId="8" fillId="2" borderId="0" xfId="0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4" fontId="8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164" fontId="0" fillId="3" borderId="0" xfId="0" applyNumberFormat="1" applyFill="1" applyAlignment="1">
      <alignment vertical="center"/>
    </xf>
    <xf numFmtId="0" fontId="4" fillId="3" borderId="0" xfId="0" applyFont="1" applyFill="1" applyAlignment="1">
      <alignment vertical="center"/>
    </xf>
    <xf numFmtId="1" fontId="0" fillId="3" borderId="0" xfId="0" applyNumberFormat="1" applyFill="1" applyAlignment="1">
      <alignment vertical="center"/>
    </xf>
    <xf numFmtId="0" fontId="2" fillId="3" borderId="0" xfId="0" applyFont="1" applyFill="1" applyAlignment="1">
      <alignment vertical="center"/>
    </xf>
    <xf numFmtId="2" fontId="0" fillId="3" borderId="0" xfId="0" applyNumberFormat="1" applyFill="1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vertical="center"/>
    </xf>
    <xf numFmtId="164" fontId="0" fillId="0" borderId="0" xfId="0" applyNumberFormat="1" applyBorder="1" applyAlignment="1">
      <alignment horizontal="center" vertical="center"/>
    </xf>
    <xf numFmtId="164" fontId="7" fillId="0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 applyAlignment="1">
      <alignment horizontal="center"/>
    </xf>
    <xf numFmtId="0" fontId="5" fillId="5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164" fontId="0" fillId="0" borderId="5" xfId="0" applyNumberFormat="1" applyFill="1" applyBorder="1" applyAlignment="1">
      <alignment vertical="center"/>
    </xf>
    <xf numFmtId="164" fontId="0" fillId="0" borderId="5" xfId="0" applyNumberFormat="1" applyBorder="1" applyAlignment="1">
      <alignment horizontal="center" vertical="center"/>
    </xf>
    <xf numFmtId="164" fontId="7" fillId="0" borderId="5" xfId="0" applyNumberFormat="1" applyFont="1" applyFill="1" applyBorder="1" applyAlignment="1">
      <alignment vertical="center"/>
    </xf>
    <xf numFmtId="164" fontId="0" fillId="0" borderId="5" xfId="0" applyNumberFormat="1" applyBorder="1" applyAlignment="1">
      <alignment vertical="center"/>
    </xf>
    <xf numFmtId="1" fontId="0" fillId="0" borderId="5" xfId="0" applyNumberFormat="1" applyBorder="1" applyAlignment="1">
      <alignment vertical="center"/>
    </xf>
    <xf numFmtId="165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vertical="center"/>
    </xf>
    <xf numFmtId="165" fontId="2" fillId="3" borderId="0" xfId="0" applyNumberFormat="1" applyFont="1" applyFill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V=f(t)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5.9429494390124314E-2"/>
          <c:y val="5.1400441459349258E-2"/>
          <c:w val="0.90127493438320205"/>
          <c:h val="0.897198891805190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rozw!$G$5</c:f>
              <c:strCache>
                <c:ptCount val="1"/>
                <c:pt idx="0">
                  <c:v>v1 [km/h]</c:v>
                </c:pt>
              </c:strCache>
            </c:strRef>
          </c:tx>
          <c:xVal>
            <c:numRef>
              <c:f>rozw!$H$6:$H$25</c:f>
              <c:numCache>
                <c:formatCode>0.000</c:formatCode>
                <c:ptCount val="20"/>
                <c:pt idx="0">
                  <c:v>0</c:v>
                </c:pt>
                <c:pt idx="1">
                  <c:v>0.20367032089227485</c:v>
                </c:pt>
                <c:pt idx="2">
                  <c:v>0.40734064178454971</c:v>
                </c:pt>
                <c:pt idx="3">
                  <c:v>0.61101096267682453</c:v>
                </c:pt>
                <c:pt idx="4">
                  <c:v>0.81468128356909941</c:v>
                </c:pt>
                <c:pt idx="5">
                  <c:v>1.0183516044613743</c:v>
                </c:pt>
                <c:pt idx="6">
                  <c:v>1.2220219253536491</c:v>
                </c:pt>
                <c:pt idx="7">
                  <c:v>1.4256922462459238</c:v>
                </c:pt>
                <c:pt idx="8">
                  <c:v>1.6293625671381986</c:v>
                </c:pt>
                <c:pt idx="9">
                  <c:v>1.8330328880304734</c:v>
                </c:pt>
                <c:pt idx="10">
                  <c:v>2.0367032089227481</c:v>
                </c:pt>
                <c:pt idx="11">
                  <c:v>2.2403735298150229</c:v>
                </c:pt>
                <c:pt idx="12">
                  <c:v>2.4440438507072977</c:v>
                </c:pt>
                <c:pt idx="13">
                  <c:v>2.6477141715995725</c:v>
                </c:pt>
                <c:pt idx="14">
                  <c:v>2.8513844924918472</c:v>
                </c:pt>
                <c:pt idx="15">
                  <c:v>3.055054813384122</c:v>
                </c:pt>
                <c:pt idx="16">
                  <c:v>3.2587251342763968</c:v>
                </c:pt>
                <c:pt idx="17">
                  <c:v>3.4623954551686715</c:v>
                </c:pt>
                <c:pt idx="18">
                  <c:v>3.6660657760609463</c:v>
                </c:pt>
                <c:pt idx="19">
                  <c:v>3.8697360969532211</c:v>
                </c:pt>
              </c:numCache>
            </c:numRef>
          </c:xVal>
          <c:yVal>
            <c:numRef>
              <c:f>rozw!$G$6:$G$25</c:f>
              <c:numCache>
                <c:formatCode>0</c:formatCode>
                <c:ptCount val="20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46.03405473684213</c:v>
                </c:pt>
                <c:pt idx="12">
                  <c:v>40.279797894736859</c:v>
                </c:pt>
                <c:pt idx="13">
                  <c:v>34.525541052631603</c:v>
                </c:pt>
                <c:pt idx="14">
                  <c:v>28.771284210526343</c:v>
                </c:pt>
                <c:pt idx="15">
                  <c:v>23.017027368421079</c:v>
                </c:pt>
                <c:pt idx="16">
                  <c:v>17.262770526315823</c:v>
                </c:pt>
                <c:pt idx="17">
                  <c:v>11.508513684210556</c:v>
                </c:pt>
                <c:pt idx="18">
                  <c:v>5.7542568421052973</c:v>
                </c:pt>
                <c:pt idx="19">
                  <c:v>3.1974423109204508E-14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rozw!$K$5</c:f>
              <c:strCache>
                <c:ptCount val="1"/>
                <c:pt idx="0">
                  <c:v>v2 [km/h]</c:v>
                </c:pt>
              </c:strCache>
            </c:strRef>
          </c:tx>
          <c:xVal>
            <c:numRef>
              <c:f>rozw!$H$6:$H$25</c:f>
              <c:numCache>
                <c:formatCode>0.000</c:formatCode>
                <c:ptCount val="20"/>
                <c:pt idx="0">
                  <c:v>0</c:v>
                </c:pt>
                <c:pt idx="1">
                  <c:v>0.20367032089227485</c:v>
                </c:pt>
                <c:pt idx="2">
                  <c:v>0.40734064178454971</c:v>
                </c:pt>
                <c:pt idx="3">
                  <c:v>0.61101096267682453</c:v>
                </c:pt>
                <c:pt idx="4">
                  <c:v>0.81468128356909941</c:v>
                </c:pt>
                <c:pt idx="5">
                  <c:v>1.0183516044613743</c:v>
                </c:pt>
                <c:pt idx="6">
                  <c:v>1.2220219253536491</c:v>
                </c:pt>
                <c:pt idx="7">
                  <c:v>1.4256922462459238</c:v>
                </c:pt>
                <c:pt idx="8">
                  <c:v>1.6293625671381986</c:v>
                </c:pt>
                <c:pt idx="9">
                  <c:v>1.8330328880304734</c:v>
                </c:pt>
                <c:pt idx="10">
                  <c:v>2.0367032089227481</c:v>
                </c:pt>
                <c:pt idx="11">
                  <c:v>2.2403735298150229</c:v>
                </c:pt>
                <c:pt idx="12">
                  <c:v>2.4440438507072977</c:v>
                </c:pt>
                <c:pt idx="13">
                  <c:v>2.6477141715995725</c:v>
                </c:pt>
                <c:pt idx="14">
                  <c:v>2.8513844924918472</c:v>
                </c:pt>
                <c:pt idx="15">
                  <c:v>3.055054813384122</c:v>
                </c:pt>
                <c:pt idx="16">
                  <c:v>3.2587251342763968</c:v>
                </c:pt>
                <c:pt idx="17">
                  <c:v>3.4623954551686715</c:v>
                </c:pt>
                <c:pt idx="18">
                  <c:v>3.6660657760609463</c:v>
                </c:pt>
                <c:pt idx="19">
                  <c:v>3.8697360969532211</c:v>
                </c:pt>
              </c:numCache>
            </c:numRef>
          </c:xVal>
          <c:yVal>
            <c:numRef>
              <c:f>rozw!$K$6:$K$25</c:f>
              <c:numCache>
                <c:formatCode>0</c:formatCode>
                <c:ptCount val="20"/>
                <c:pt idx="0">
                  <c:v>60</c:v>
                </c:pt>
                <c:pt idx="1">
                  <c:v>60.000000000000007</c:v>
                </c:pt>
                <c:pt idx="2">
                  <c:v>60.000000000000007</c:v>
                </c:pt>
                <c:pt idx="3">
                  <c:v>60.000000000000007</c:v>
                </c:pt>
                <c:pt idx="4">
                  <c:v>60.000000000000007</c:v>
                </c:pt>
                <c:pt idx="5">
                  <c:v>60.000000000000007</c:v>
                </c:pt>
                <c:pt idx="6">
                  <c:v>60.000000000000007</c:v>
                </c:pt>
                <c:pt idx="7">
                  <c:v>60.000000000000007</c:v>
                </c:pt>
                <c:pt idx="8">
                  <c:v>60.000000000000007</c:v>
                </c:pt>
                <c:pt idx="9">
                  <c:v>60.000000000000007</c:v>
                </c:pt>
                <c:pt idx="10">
                  <c:v>60.000000000000007</c:v>
                </c:pt>
                <c:pt idx="11">
                  <c:v>56.03405473684213</c:v>
                </c:pt>
                <c:pt idx="12">
                  <c:v>50.279797894736866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165496"/>
        <c:axId val="286166672"/>
      </c:scatterChart>
      <c:valAx>
        <c:axId val="286165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t[s]</a:t>
                </a:r>
              </a:p>
            </c:rich>
          </c:tx>
          <c:layout>
            <c:manualLayout>
              <c:xMode val="edge"/>
              <c:yMode val="edge"/>
              <c:x val="0.95805749556030773"/>
              <c:y val="0.78990621745192835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286166672"/>
        <c:crosses val="autoZero"/>
        <c:crossBetween val="midCat"/>
      </c:valAx>
      <c:valAx>
        <c:axId val="2861666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V[km/h]</a:t>
                </a:r>
              </a:p>
            </c:rich>
          </c:tx>
          <c:layout>
            <c:manualLayout>
              <c:xMode val="edge"/>
              <c:yMode val="edge"/>
              <c:x val="8.1632653061224483E-2"/>
              <c:y val="5.938532335096508E-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2861654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4826334208223971"/>
          <c:y val="0.5273939195100612"/>
          <c:w val="0.14573562920019614"/>
          <c:h val="0.1125346475026234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S=f(t)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7.8576239290843355E-2"/>
          <c:y val="4.4824353437395062E-2"/>
          <c:w val="0.8967275788639627"/>
          <c:h val="0.83261956838728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rozw!$E$5</c:f>
              <c:strCache>
                <c:ptCount val="1"/>
                <c:pt idx="0">
                  <c:v>x1 [m]</c:v>
                </c:pt>
              </c:strCache>
            </c:strRef>
          </c:tx>
          <c:xVal>
            <c:numRef>
              <c:f>rozw!$H$6:$H$25</c:f>
              <c:numCache>
                <c:formatCode>0.000</c:formatCode>
                <c:ptCount val="20"/>
                <c:pt idx="0">
                  <c:v>0</c:v>
                </c:pt>
                <c:pt idx="1">
                  <c:v>0.20367032089227485</c:v>
                </c:pt>
                <c:pt idx="2">
                  <c:v>0.40734064178454971</c:v>
                </c:pt>
                <c:pt idx="3">
                  <c:v>0.61101096267682453</c:v>
                </c:pt>
                <c:pt idx="4">
                  <c:v>0.81468128356909941</c:v>
                </c:pt>
                <c:pt idx="5">
                  <c:v>1.0183516044613743</c:v>
                </c:pt>
                <c:pt idx="6">
                  <c:v>1.2220219253536491</c:v>
                </c:pt>
                <c:pt idx="7">
                  <c:v>1.4256922462459238</c:v>
                </c:pt>
                <c:pt idx="8">
                  <c:v>1.6293625671381986</c:v>
                </c:pt>
                <c:pt idx="9">
                  <c:v>1.8330328880304734</c:v>
                </c:pt>
                <c:pt idx="10">
                  <c:v>2.0367032089227481</c:v>
                </c:pt>
                <c:pt idx="11">
                  <c:v>2.2403735298150229</c:v>
                </c:pt>
                <c:pt idx="12">
                  <c:v>2.4440438507072977</c:v>
                </c:pt>
                <c:pt idx="13">
                  <c:v>2.6477141715995725</c:v>
                </c:pt>
                <c:pt idx="14">
                  <c:v>2.8513844924918472</c:v>
                </c:pt>
                <c:pt idx="15">
                  <c:v>3.055054813384122</c:v>
                </c:pt>
                <c:pt idx="16">
                  <c:v>3.2587251342763968</c:v>
                </c:pt>
                <c:pt idx="17">
                  <c:v>3.4623954551686715</c:v>
                </c:pt>
                <c:pt idx="18">
                  <c:v>3.6660657760609463</c:v>
                </c:pt>
                <c:pt idx="19">
                  <c:v>3.8697360969532211</c:v>
                </c:pt>
              </c:numCache>
            </c:numRef>
          </c:xVal>
          <c:yVal>
            <c:numRef>
              <c:f>rozw!$E$6:$E$25</c:f>
              <c:numCache>
                <c:formatCode>0.0</c:formatCode>
                <c:ptCount val="20"/>
                <c:pt idx="0">
                  <c:v>0</c:v>
                </c:pt>
                <c:pt idx="1">
                  <c:v>2.8287544568371508</c:v>
                </c:pt>
                <c:pt idx="2">
                  <c:v>5.6575089136743015</c:v>
                </c:pt>
                <c:pt idx="3">
                  <c:v>8.4862633705114519</c:v>
                </c:pt>
                <c:pt idx="4">
                  <c:v>11.315017827348603</c:v>
                </c:pt>
                <c:pt idx="5">
                  <c:v>14.143772284185754</c:v>
                </c:pt>
                <c:pt idx="6">
                  <c:v>16.972526741022904</c:v>
                </c:pt>
                <c:pt idx="7">
                  <c:v>19.801281197860053</c:v>
                </c:pt>
                <c:pt idx="8">
                  <c:v>22.630035654697203</c:v>
                </c:pt>
                <c:pt idx="9">
                  <c:v>25.458790111534352</c:v>
                </c:pt>
                <c:pt idx="10">
                  <c:v>28.287544568371501</c:v>
                </c:pt>
                <c:pt idx="11">
                  <c:v>30.953525228329742</c:v>
                </c:pt>
                <c:pt idx="12">
                  <c:v>33.395132181513382</c:v>
                </c:pt>
                <c:pt idx="13">
                  <c:v>35.511191540939208</c:v>
                </c:pt>
                <c:pt idx="14">
                  <c:v>37.301703306607209</c:v>
                </c:pt>
                <c:pt idx="15">
                  <c:v>38.766667478517391</c:v>
                </c:pt>
                <c:pt idx="16">
                  <c:v>39.906084056669755</c:v>
                </c:pt>
                <c:pt idx="17">
                  <c:v>40.719953041064301</c:v>
                </c:pt>
                <c:pt idx="18">
                  <c:v>41.208274431701028</c:v>
                </c:pt>
                <c:pt idx="19">
                  <c:v>41.371048228579937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rozw!$I$5</c:f>
              <c:strCache>
                <c:ptCount val="1"/>
                <c:pt idx="0">
                  <c:v>x2 [m]</c:v>
                </c:pt>
              </c:strCache>
            </c:strRef>
          </c:tx>
          <c:xVal>
            <c:numRef>
              <c:f>rozw!$H$6:$H$25</c:f>
              <c:numCache>
                <c:formatCode>0.000</c:formatCode>
                <c:ptCount val="20"/>
                <c:pt idx="0">
                  <c:v>0</c:v>
                </c:pt>
                <c:pt idx="1">
                  <c:v>0.20367032089227485</c:v>
                </c:pt>
                <c:pt idx="2">
                  <c:v>0.40734064178454971</c:v>
                </c:pt>
                <c:pt idx="3">
                  <c:v>0.61101096267682453</c:v>
                </c:pt>
                <c:pt idx="4">
                  <c:v>0.81468128356909941</c:v>
                </c:pt>
                <c:pt idx="5">
                  <c:v>1.0183516044613743</c:v>
                </c:pt>
                <c:pt idx="6">
                  <c:v>1.2220219253536491</c:v>
                </c:pt>
                <c:pt idx="7">
                  <c:v>1.4256922462459238</c:v>
                </c:pt>
                <c:pt idx="8">
                  <c:v>1.6293625671381986</c:v>
                </c:pt>
                <c:pt idx="9">
                  <c:v>1.8330328880304734</c:v>
                </c:pt>
                <c:pt idx="10">
                  <c:v>2.0367032089227481</c:v>
                </c:pt>
                <c:pt idx="11">
                  <c:v>2.2403735298150229</c:v>
                </c:pt>
                <c:pt idx="12">
                  <c:v>2.4440438507072977</c:v>
                </c:pt>
                <c:pt idx="13">
                  <c:v>2.6477141715995725</c:v>
                </c:pt>
                <c:pt idx="14">
                  <c:v>2.8513844924918472</c:v>
                </c:pt>
                <c:pt idx="15">
                  <c:v>3.055054813384122</c:v>
                </c:pt>
                <c:pt idx="16">
                  <c:v>3.2587251342763968</c:v>
                </c:pt>
                <c:pt idx="17">
                  <c:v>3.4623954551686715</c:v>
                </c:pt>
                <c:pt idx="18">
                  <c:v>3.6660657760609463</c:v>
                </c:pt>
                <c:pt idx="19">
                  <c:v>3.8697360969532211</c:v>
                </c:pt>
              </c:numCache>
            </c:numRef>
          </c:xVal>
          <c:yVal>
            <c:numRef>
              <c:f>rozw!$I$6:$I$25</c:f>
              <c:numCache>
                <c:formatCode>0.0</c:formatCode>
                <c:ptCount val="20"/>
                <c:pt idx="0" formatCode="General">
                  <c:v>0</c:v>
                </c:pt>
                <c:pt idx="1">
                  <c:v>3.3945053482045813</c:v>
                </c:pt>
                <c:pt idx="2">
                  <c:v>6.7890106964091625</c:v>
                </c:pt>
                <c:pt idx="3">
                  <c:v>10.183516044613743</c:v>
                </c:pt>
                <c:pt idx="4">
                  <c:v>13.578021392818325</c:v>
                </c:pt>
                <c:pt idx="5">
                  <c:v>16.972526741022907</c:v>
                </c:pt>
                <c:pt idx="6">
                  <c:v>20.367032089227489</c:v>
                </c:pt>
                <c:pt idx="7">
                  <c:v>23.761537437432072</c:v>
                </c:pt>
                <c:pt idx="8">
                  <c:v>27.156042785636654</c:v>
                </c:pt>
                <c:pt idx="9">
                  <c:v>30.550548133841236</c:v>
                </c:pt>
                <c:pt idx="10">
                  <c:v>33.945053482045815</c:v>
                </c:pt>
                <c:pt idx="11">
                  <c:v>37.176785033371488</c:v>
                </c:pt>
                <c:pt idx="12">
                  <c:v>40.184142877922561</c:v>
                </c:pt>
                <c:pt idx="13">
                  <c:v>41.456500673286271</c:v>
                </c:pt>
                <c:pt idx="14">
                  <c:v>41.456500673286271</c:v>
                </c:pt>
                <c:pt idx="15">
                  <c:v>41.456500673286271</c:v>
                </c:pt>
                <c:pt idx="16">
                  <c:v>41.456500673286271</c:v>
                </c:pt>
                <c:pt idx="17">
                  <c:v>41.456500673286271</c:v>
                </c:pt>
                <c:pt idx="18">
                  <c:v>41.456500673286271</c:v>
                </c:pt>
                <c:pt idx="19">
                  <c:v>41.456500673286271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164320"/>
        <c:axId val="286166280"/>
      </c:scatterChart>
      <c:valAx>
        <c:axId val="286164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t[s]</a:t>
                </a:r>
              </a:p>
            </c:rich>
          </c:tx>
          <c:layout>
            <c:manualLayout>
              <c:xMode val="edge"/>
              <c:yMode val="edge"/>
              <c:x val="0.92951336271645291"/>
              <c:y val="0.82171569032310865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286166280"/>
        <c:crosses val="autoZero"/>
        <c:crossBetween val="midCat"/>
      </c:valAx>
      <c:valAx>
        <c:axId val="2861662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S[m]</a:t>
                </a:r>
              </a:p>
            </c:rich>
          </c:tx>
          <c:layout>
            <c:manualLayout>
              <c:xMode val="edge"/>
              <c:yMode val="edge"/>
              <c:x val="8.1761006289308172E-2"/>
              <c:y val="7.4442566216176675E-2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2861643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0737928985291934"/>
          <c:y val="0.29128280839895015"/>
          <c:w val="0.11693936842800311"/>
          <c:h val="0.1189176537721362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trlProps/ctrlProp1.xml><?xml version="1.0" encoding="utf-8"?>
<formControlPr xmlns="http://schemas.microsoft.com/office/spreadsheetml/2009/9/main" objectType="Drop" dropLines="12" dropStyle="combo" dx="16" fmlaLink="$C$2" fmlaRange="Arkusz1!$B$7:$B$18" noThreeD="1" sel="3" val="0"/>
</file>

<file path=xl/ctrlProps/ctrlProp2.xml><?xml version="1.0" encoding="utf-8"?>
<formControlPr xmlns="http://schemas.microsoft.com/office/spreadsheetml/2009/9/main" objectType="Drop" dropLines="11" dropStyle="combo" dx="16" fmlaLink="$C$5" fmlaRange="Arkusz1!$D$7:$D$17" noThreeD="1" sel="2" val="0"/>
</file>

<file path=xl/ctrlProps/ctrlProp3.xml><?xml version="1.0" encoding="utf-8"?>
<formControlPr xmlns="http://schemas.microsoft.com/office/spreadsheetml/2009/9/main" objectType="Drop" dropLines="25" dropStyle="combo" dx="16" fmlaLink="$C$11" fmlaRange="Arkusz1!$F$7:$F$31" noThreeD="1" sel="21" val="0"/>
</file>

<file path=xl/ctrlProps/ctrlProp4.xml><?xml version="1.0" encoding="utf-8"?>
<formControlPr xmlns="http://schemas.microsoft.com/office/spreadsheetml/2009/9/main" objectType="Drop" dropLines="10" dropStyle="combo" dx="16" fmlaLink="$C$13" fmlaRange="Arkusz1!$H$7:$H$16" noThreeD="1" sel="8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</xdr:row>
          <xdr:rowOff>0</xdr:rowOff>
        </xdr:from>
        <xdr:to>
          <xdr:col>2</xdr:col>
          <xdr:colOff>276225</xdr:colOff>
          <xdr:row>1</xdr:row>
          <xdr:rowOff>219075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4</xdr:row>
          <xdr:rowOff>9525</xdr:rowOff>
        </xdr:from>
        <xdr:to>
          <xdr:col>3</xdr:col>
          <xdr:colOff>19050</xdr:colOff>
          <xdr:row>5</xdr:row>
          <xdr:rowOff>0</xdr:rowOff>
        </xdr:to>
        <xdr:sp macro="" textlink="">
          <xdr:nvSpPr>
            <xdr:cNvPr id="1043" name="Drop Dow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9525</xdr:rowOff>
        </xdr:from>
        <xdr:to>
          <xdr:col>3</xdr:col>
          <xdr:colOff>9525</xdr:colOff>
          <xdr:row>11</xdr:row>
          <xdr:rowOff>0</xdr:rowOff>
        </xdr:to>
        <xdr:sp macro="" textlink="">
          <xdr:nvSpPr>
            <xdr:cNvPr id="1048" name="Drop Dow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12</xdr:row>
          <xdr:rowOff>9525</xdr:rowOff>
        </xdr:from>
        <xdr:to>
          <xdr:col>2</xdr:col>
          <xdr:colOff>285750</xdr:colOff>
          <xdr:row>13</xdr:row>
          <xdr:rowOff>0</xdr:rowOff>
        </xdr:to>
        <xdr:sp macro="" textlink="">
          <xdr:nvSpPr>
            <xdr:cNvPr id="1049" name="Drop Dow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238124</xdr:colOff>
      <xdr:row>21</xdr:row>
      <xdr:rowOff>14286</xdr:rowOff>
    </xdr:from>
    <xdr:to>
      <xdr:col>21</xdr:col>
      <xdr:colOff>266699</xdr:colOff>
      <xdr:row>42</xdr:row>
      <xdr:rowOff>123824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276225</xdr:colOff>
      <xdr:row>4</xdr:row>
      <xdr:rowOff>85725</xdr:rowOff>
    </xdr:from>
    <xdr:to>
      <xdr:col>21</xdr:col>
      <xdr:colOff>295275</xdr:colOff>
      <xdr:row>19</xdr:row>
      <xdr:rowOff>233362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9</xdr:col>
      <xdr:colOff>0</xdr:colOff>
      <xdr:row>48</xdr:row>
      <xdr:rowOff>0</xdr:rowOff>
    </xdr:from>
    <xdr:to>
      <xdr:col>19</xdr:col>
      <xdr:colOff>190500</xdr:colOff>
      <xdr:row>53</xdr:row>
      <xdr:rowOff>123825</xdr:rowOff>
    </xdr:to>
    <xdr:pic>
      <xdr:nvPicPr>
        <xdr:cNvPr id="8" name="Obraz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0150" y="10306050"/>
          <a:ext cx="6172200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0.30822</cdr:x>
      <cdr:y>0.05212</cdr:y>
    </cdr:from>
    <cdr:to>
      <cdr:x>0.38985</cdr:x>
      <cdr:y>0.12913</cdr:y>
    </cdr:to>
    <cdr:sp macro="" textlink="">
      <cdr:nvSpPr>
        <cdr:cNvPr id="2" name="pole tekstowe 1"/>
        <cdr:cNvSpPr txBox="1"/>
      </cdr:nvSpPr>
      <cdr:spPr>
        <a:xfrm xmlns:a="http://schemas.openxmlformats.org/drawingml/2006/main">
          <a:off x="1870075" y="212725"/>
          <a:ext cx="495301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C7BB0AEE-93A1-45DC-91FC-80A26EB95B01}" type="TxLink">
            <a:rPr lang="pl-PL" sz="2000"/>
            <a:pPr/>
            <a:t>50</a:t>
          </a:fld>
          <a:endParaRPr lang="pl-PL" sz="2000"/>
        </a:p>
      </cdr:txBody>
    </cdr:sp>
  </cdr:relSizeAnchor>
  <cdr:relSizeAnchor xmlns:cdr="http://schemas.openxmlformats.org/drawingml/2006/chartDrawing">
    <cdr:from>
      <cdr:x>0.22501</cdr:x>
      <cdr:y>0.06145</cdr:y>
    </cdr:from>
    <cdr:to>
      <cdr:x>0.33961</cdr:x>
      <cdr:y>0.14547</cdr:y>
    </cdr:to>
    <cdr:sp macro="" textlink="">
      <cdr:nvSpPr>
        <cdr:cNvPr id="4" name="pole tekstowe 1"/>
        <cdr:cNvSpPr txBox="1"/>
      </cdr:nvSpPr>
      <cdr:spPr>
        <a:xfrm xmlns:a="http://schemas.openxmlformats.org/drawingml/2006/main">
          <a:off x="1365250" y="250825"/>
          <a:ext cx="69532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600" b="1"/>
            <a:t>Vo1=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0.19654</cdr:x>
      <cdr:y>0.10111</cdr:y>
    </cdr:from>
    <cdr:to>
      <cdr:x>0.34277</cdr:x>
      <cdr:y>0.20469</cdr:y>
    </cdr:to>
    <cdr:sp macro="" textlink="">
      <cdr:nvSpPr>
        <cdr:cNvPr id="2" name="pole tekstowe 1"/>
        <cdr:cNvSpPr txBox="1"/>
      </cdr:nvSpPr>
      <cdr:spPr>
        <a:xfrm xmlns:a="http://schemas.openxmlformats.org/drawingml/2006/main">
          <a:off x="1190625" y="390525"/>
          <a:ext cx="885825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pl-PL" sz="1100"/>
        </a:p>
      </cdr:txBody>
    </cdr:sp>
  </cdr:relSizeAnchor>
  <cdr:relSizeAnchor xmlns:cdr="http://schemas.openxmlformats.org/drawingml/2006/chartDrawing">
    <cdr:from>
      <cdr:x>0.29402</cdr:x>
      <cdr:y>0.07398</cdr:y>
    </cdr:from>
    <cdr:to>
      <cdr:x>0.37579</cdr:x>
      <cdr:y>0.15536</cdr:y>
    </cdr:to>
    <cdr:sp macro="" textlink="rozw!$B$2">
      <cdr:nvSpPr>
        <cdr:cNvPr id="3" name="pole tekstowe 2"/>
        <cdr:cNvSpPr txBox="1"/>
      </cdr:nvSpPr>
      <cdr:spPr>
        <a:xfrm xmlns:a="http://schemas.openxmlformats.org/drawingml/2006/main">
          <a:off x="1781174" y="285750"/>
          <a:ext cx="495301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C7BB0AEE-93A1-45DC-91FC-80A26EB95B01}" type="TxLink">
            <a:rPr lang="pl-PL" sz="2000"/>
            <a:pPr/>
            <a:t>50</a:t>
          </a:fld>
          <a:endParaRPr lang="pl-PL" sz="2000"/>
        </a:p>
      </cdr:txBody>
    </cdr:sp>
  </cdr:relSizeAnchor>
  <cdr:relSizeAnchor xmlns:cdr="http://schemas.openxmlformats.org/drawingml/2006/chartDrawing">
    <cdr:from>
      <cdr:x>0.20755</cdr:x>
      <cdr:y>0.08138</cdr:y>
    </cdr:from>
    <cdr:to>
      <cdr:x>0.32233</cdr:x>
      <cdr:y>0.17016</cdr:y>
    </cdr:to>
    <cdr:sp macro="" textlink="">
      <cdr:nvSpPr>
        <cdr:cNvPr id="4" name="pole tekstowe 3"/>
        <cdr:cNvSpPr txBox="1"/>
      </cdr:nvSpPr>
      <cdr:spPr>
        <a:xfrm xmlns:a="http://schemas.openxmlformats.org/drawingml/2006/main">
          <a:off x="1257299" y="314325"/>
          <a:ext cx="69532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600" b="1"/>
            <a:t>Vo1=</a:t>
          </a:r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7"/>
  <sheetViews>
    <sheetView tabSelected="1" topLeftCell="J40" workbookViewId="0">
      <selection activeCell="J49" sqref="J49"/>
    </sheetView>
  </sheetViews>
  <sheetFormatPr defaultRowHeight="12.75" x14ac:dyDescent="0.2"/>
  <cols>
    <col min="1" max="1" width="12.140625" customWidth="1"/>
    <col min="2" max="2" width="4.28515625" customWidth="1"/>
    <col min="3" max="3" width="4.42578125" customWidth="1"/>
    <col min="5" max="7" width="8.7109375" customWidth="1"/>
    <col min="8" max="8" width="10.28515625" customWidth="1"/>
    <col min="9" max="13" width="8.7109375" customWidth="1"/>
  </cols>
  <sheetData>
    <row r="1" spans="1:13" ht="32.25" customHeight="1" x14ac:dyDescent="0.2">
      <c r="E1" s="35" t="s">
        <v>18</v>
      </c>
      <c r="F1" s="36"/>
      <c r="G1" s="37"/>
      <c r="H1" s="13" t="s">
        <v>19</v>
      </c>
      <c r="I1" s="38" t="s">
        <v>20</v>
      </c>
      <c r="J1" s="39"/>
      <c r="K1" s="39"/>
      <c r="L1" s="39"/>
      <c r="M1" s="40"/>
    </row>
    <row r="2" spans="1:13" s="1" customFormat="1" ht="20.100000000000001" customHeight="1" x14ac:dyDescent="0.2">
      <c r="A2" s="2" t="s">
        <v>5</v>
      </c>
      <c r="B2" s="3">
        <f>VLOOKUP(C2,Arkusz1!A7:B18,2)</f>
        <v>50</v>
      </c>
      <c r="C2" s="1">
        <v>3</v>
      </c>
      <c r="E2" s="24" t="s">
        <v>9</v>
      </c>
      <c r="F2" s="24" t="s">
        <v>10</v>
      </c>
      <c r="G2" s="24" t="s">
        <v>11</v>
      </c>
      <c r="H2" s="25" t="s">
        <v>12</v>
      </c>
      <c r="I2" s="26" t="s">
        <v>13</v>
      </c>
      <c r="J2" s="26" t="s">
        <v>14</v>
      </c>
      <c r="K2" s="26" t="s">
        <v>15</v>
      </c>
      <c r="L2" s="26" t="s">
        <v>16</v>
      </c>
      <c r="M2" s="26" t="s">
        <v>17</v>
      </c>
    </row>
    <row r="3" spans="1:13" s="1" customFormat="1" ht="20.100000000000001" customHeight="1" x14ac:dyDescent="0.2">
      <c r="A3" s="7" t="s">
        <v>0</v>
      </c>
      <c r="B3" s="8">
        <f>B2/3.6</f>
        <v>13.888888888888889</v>
      </c>
      <c r="E3" s="27">
        <f>$B$3*$B$11</f>
        <v>29.166666666666668</v>
      </c>
      <c r="F3" s="27">
        <f>$B$3/$B$14</f>
        <v>1.7697360969532223</v>
      </c>
      <c r="G3" s="27">
        <f>-0.5*$B$14*F3^2+$B$3*F3</f>
        <v>12.2898340066196</v>
      </c>
      <c r="H3" s="28">
        <f>E3+G3</f>
        <v>41.456500673286271</v>
      </c>
      <c r="I3" s="27">
        <f>$B$9*$B$11</f>
        <v>35.000000000000007</v>
      </c>
      <c r="J3" s="27">
        <f>H3-I3</f>
        <v>6.4565006732862642</v>
      </c>
      <c r="K3" s="27">
        <f>($B$9-SQRT($B$9^2-2*$B$14*J3))/$B$14</f>
        <v>0.43115760111861018</v>
      </c>
      <c r="L3" s="27">
        <f>-$B$14*K3+$B$9</f>
        <v>13.282941813087815</v>
      </c>
      <c r="M3" s="29">
        <f>L3*3.6</f>
        <v>47.818590527116136</v>
      </c>
    </row>
    <row r="4" spans="1:13" s="1" customFormat="1" ht="20.100000000000001" customHeight="1" x14ac:dyDescent="0.2">
      <c r="E4" s="14"/>
      <c r="F4" s="14"/>
      <c r="G4" s="14"/>
      <c r="H4" s="15"/>
      <c r="I4" s="14"/>
      <c r="J4" s="14"/>
      <c r="K4" s="14"/>
      <c r="L4" s="14"/>
      <c r="M4" s="16"/>
    </row>
    <row r="5" spans="1:13" s="1" customFormat="1" ht="20.100000000000001" customHeight="1" x14ac:dyDescent="0.2">
      <c r="A5" s="4" t="s">
        <v>6</v>
      </c>
      <c r="B5" s="3">
        <f>VLOOKUP(C5,Arkusz1!C7:D17,2)</f>
        <v>10</v>
      </c>
      <c r="C5" s="1">
        <v>2</v>
      </c>
      <c r="E5" s="24" t="s">
        <v>22</v>
      </c>
      <c r="F5" s="24" t="s">
        <v>23</v>
      </c>
      <c r="G5" s="24" t="s">
        <v>24</v>
      </c>
      <c r="H5" s="25" t="s">
        <v>21</v>
      </c>
      <c r="I5" s="26" t="s">
        <v>25</v>
      </c>
      <c r="J5" s="26" t="s">
        <v>16</v>
      </c>
      <c r="K5" s="26" t="s">
        <v>17</v>
      </c>
    </row>
    <row r="6" spans="1:13" s="1" customFormat="1" ht="20.100000000000001" customHeight="1" x14ac:dyDescent="0.2">
      <c r="A6" s="9" t="s">
        <v>1</v>
      </c>
      <c r="B6" s="8">
        <f>B5/3.6</f>
        <v>2.7777777777777777</v>
      </c>
      <c r="E6" s="30">
        <v>0</v>
      </c>
      <c r="F6" s="30">
        <f>$B$3</f>
        <v>13.888888888888889</v>
      </c>
      <c r="G6" s="31">
        <f>F6*3.6</f>
        <v>50</v>
      </c>
      <c r="H6" s="32">
        <v>0</v>
      </c>
      <c r="I6" s="33">
        <v>0</v>
      </c>
      <c r="J6" s="30">
        <f>$B$9</f>
        <v>16.666666666666668</v>
      </c>
      <c r="K6" s="31">
        <f>$B$8</f>
        <v>60</v>
      </c>
    </row>
    <row r="7" spans="1:13" s="1" customFormat="1" ht="20.100000000000001" customHeight="1" x14ac:dyDescent="0.2">
      <c r="E7" s="30">
        <f t="shared" ref="E7:E25" si="0">IF(H7&lt;$B$11,$B$3*$A$17+E6,-0.5*$B$14*($A$17)^2+F6*$A$17+E6)</f>
        <v>2.8287544568371508</v>
      </c>
      <c r="F7" s="27">
        <f t="shared" ref="F7:F25" si="1">IF(H7&lt;$B$11,F6,-$B$14*(H7-$B$11)+$F$6)</f>
        <v>13.888888888888889</v>
      </c>
      <c r="G7" s="31">
        <f t="shared" ref="G7:G25" si="2">F7*3.6</f>
        <v>50</v>
      </c>
      <c r="H7" s="32">
        <f>H6+$A$17</f>
        <v>0.20367032089227485</v>
      </c>
      <c r="I7" s="30">
        <f t="shared" ref="I7:I25" si="3">IF(H7&lt;$B$11+$K$3,IF(H7&lt;$B$11,$B$9*$A$17+I6,-0.5*$B$14*($A$17)^2+J6*$A$17+I6),$H$3)</f>
        <v>3.3945053482045813</v>
      </c>
      <c r="J7" s="27">
        <f>IF(H7&lt;$B$11+$K$3,IF(H7&lt;$B$11,J6,-$B$14*(H7-$B$11)+$J$6),0)</f>
        <v>16.666666666666668</v>
      </c>
      <c r="K7" s="31">
        <f t="shared" ref="K7:K25" si="4">J7*3.6</f>
        <v>60.000000000000007</v>
      </c>
    </row>
    <row r="8" spans="1:13" s="1" customFormat="1" ht="20.100000000000001" customHeight="1" x14ac:dyDescent="0.2">
      <c r="A8" s="7" t="s">
        <v>2</v>
      </c>
      <c r="B8" s="10">
        <f>B2+B5</f>
        <v>60</v>
      </c>
      <c r="E8" s="30">
        <f t="shared" si="0"/>
        <v>5.6575089136743015</v>
      </c>
      <c r="F8" s="27">
        <f t="shared" si="1"/>
        <v>13.888888888888889</v>
      </c>
      <c r="G8" s="31">
        <f t="shared" si="2"/>
        <v>50</v>
      </c>
      <c r="H8" s="32">
        <f t="shared" ref="H8:H25" si="5">H7+$A$17</f>
        <v>0.40734064178454971</v>
      </c>
      <c r="I8" s="30">
        <f t="shared" si="3"/>
        <v>6.7890106964091625</v>
      </c>
      <c r="J8" s="27">
        <f t="shared" ref="J8:J25" si="6">IF(H8&lt;$B$11+$K$3,IF(H8&lt;$B$11,J7,-$B$14*(H8-$B$11)+$J$6),0)</f>
        <v>16.666666666666668</v>
      </c>
      <c r="K8" s="31">
        <f t="shared" si="4"/>
        <v>60.000000000000007</v>
      </c>
    </row>
    <row r="9" spans="1:13" s="1" customFormat="1" ht="20.100000000000001" customHeight="1" x14ac:dyDescent="0.2">
      <c r="A9" s="7" t="s">
        <v>3</v>
      </c>
      <c r="B9" s="8">
        <f>B8/3.6</f>
        <v>16.666666666666668</v>
      </c>
      <c r="E9" s="30">
        <f t="shared" si="0"/>
        <v>8.4862633705114519</v>
      </c>
      <c r="F9" s="27">
        <f t="shared" si="1"/>
        <v>13.888888888888889</v>
      </c>
      <c r="G9" s="31">
        <f t="shared" si="2"/>
        <v>50</v>
      </c>
      <c r="H9" s="32">
        <f t="shared" si="5"/>
        <v>0.61101096267682453</v>
      </c>
      <c r="I9" s="30">
        <f t="shared" si="3"/>
        <v>10.183516044613743</v>
      </c>
      <c r="J9" s="27">
        <f t="shared" si="6"/>
        <v>16.666666666666668</v>
      </c>
      <c r="K9" s="31">
        <f t="shared" si="4"/>
        <v>60.000000000000007</v>
      </c>
    </row>
    <row r="10" spans="1:13" s="1" customFormat="1" ht="20.100000000000001" customHeight="1" x14ac:dyDescent="0.2">
      <c r="E10" s="30">
        <f t="shared" si="0"/>
        <v>11.315017827348603</v>
      </c>
      <c r="F10" s="27">
        <f t="shared" si="1"/>
        <v>13.888888888888889</v>
      </c>
      <c r="G10" s="31">
        <f t="shared" si="2"/>
        <v>50</v>
      </c>
      <c r="H10" s="32">
        <f t="shared" si="5"/>
        <v>0.81468128356909941</v>
      </c>
      <c r="I10" s="30">
        <f t="shared" si="3"/>
        <v>13.578021392818325</v>
      </c>
      <c r="J10" s="27">
        <f t="shared" si="6"/>
        <v>16.666666666666668</v>
      </c>
      <c r="K10" s="31">
        <f t="shared" si="4"/>
        <v>60.000000000000007</v>
      </c>
    </row>
    <row r="11" spans="1:13" s="1" customFormat="1" ht="20.100000000000001" customHeight="1" x14ac:dyDescent="0.2">
      <c r="A11" s="2" t="s">
        <v>7</v>
      </c>
      <c r="B11" s="5">
        <f>VLOOKUP(C11,Arkusz1!E7:F31,2)</f>
        <v>2.1</v>
      </c>
      <c r="C11" s="1">
        <v>21</v>
      </c>
      <c r="E11" s="30">
        <f t="shared" si="0"/>
        <v>14.143772284185754</v>
      </c>
      <c r="F11" s="27">
        <f t="shared" si="1"/>
        <v>13.888888888888889</v>
      </c>
      <c r="G11" s="31">
        <f t="shared" si="2"/>
        <v>50</v>
      </c>
      <c r="H11" s="32">
        <f t="shared" si="5"/>
        <v>1.0183516044613743</v>
      </c>
      <c r="I11" s="30">
        <f t="shared" si="3"/>
        <v>16.972526741022907</v>
      </c>
      <c r="J11" s="27">
        <f t="shared" si="6"/>
        <v>16.666666666666668</v>
      </c>
      <c r="K11" s="31">
        <f t="shared" si="4"/>
        <v>60.000000000000007</v>
      </c>
    </row>
    <row r="12" spans="1:13" s="1" customFormat="1" ht="20.100000000000001" customHeight="1" x14ac:dyDescent="0.2">
      <c r="E12" s="30">
        <f t="shared" si="0"/>
        <v>16.972526741022904</v>
      </c>
      <c r="F12" s="27">
        <f t="shared" si="1"/>
        <v>13.888888888888889</v>
      </c>
      <c r="G12" s="31">
        <f t="shared" si="2"/>
        <v>50</v>
      </c>
      <c r="H12" s="32">
        <f t="shared" si="5"/>
        <v>1.2220219253536491</v>
      </c>
      <c r="I12" s="30">
        <f t="shared" si="3"/>
        <v>20.367032089227489</v>
      </c>
      <c r="J12" s="27">
        <f t="shared" si="6"/>
        <v>16.666666666666668</v>
      </c>
      <c r="K12" s="31">
        <f t="shared" si="4"/>
        <v>60.000000000000007</v>
      </c>
    </row>
    <row r="13" spans="1:13" s="1" customFormat="1" ht="20.100000000000001" customHeight="1" x14ac:dyDescent="0.2">
      <c r="A13" s="6" t="s">
        <v>8</v>
      </c>
      <c r="B13" s="5">
        <f>VLOOKUP(C13,Arkusz1!G7:H16,2)</f>
        <v>0.8</v>
      </c>
      <c r="C13" s="1">
        <v>8</v>
      </c>
      <c r="E13" s="30">
        <f t="shared" si="0"/>
        <v>19.801281197860053</v>
      </c>
      <c r="F13" s="27">
        <f t="shared" si="1"/>
        <v>13.888888888888889</v>
      </c>
      <c r="G13" s="31">
        <f t="shared" si="2"/>
        <v>50</v>
      </c>
      <c r="H13" s="32">
        <f t="shared" si="5"/>
        <v>1.4256922462459238</v>
      </c>
      <c r="I13" s="30">
        <f t="shared" si="3"/>
        <v>23.761537437432072</v>
      </c>
      <c r="J13" s="27">
        <f t="shared" si="6"/>
        <v>16.666666666666668</v>
      </c>
      <c r="K13" s="31">
        <f t="shared" si="4"/>
        <v>60.000000000000007</v>
      </c>
    </row>
    <row r="14" spans="1:13" s="1" customFormat="1" ht="20.100000000000001" customHeight="1" x14ac:dyDescent="0.2">
      <c r="A14" s="11" t="s">
        <v>4</v>
      </c>
      <c r="B14" s="12">
        <f>B13*9.81</f>
        <v>7.8480000000000008</v>
      </c>
      <c r="E14" s="30">
        <f t="shared" si="0"/>
        <v>22.630035654697203</v>
      </c>
      <c r="F14" s="27">
        <f t="shared" si="1"/>
        <v>13.888888888888889</v>
      </c>
      <c r="G14" s="31">
        <f t="shared" si="2"/>
        <v>50</v>
      </c>
      <c r="H14" s="32">
        <f t="shared" si="5"/>
        <v>1.6293625671381986</v>
      </c>
      <c r="I14" s="30">
        <f t="shared" si="3"/>
        <v>27.156042785636654</v>
      </c>
      <c r="J14" s="27">
        <f t="shared" si="6"/>
        <v>16.666666666666668</v>
      </c>
      <c r="K14" s="31">
        <f t="shared" si="4"/>
        <v>60.000000000000007</v>
      </c>
    </row>
    <row r="15" spans="1:13" ht="19.5" customHeight="1" x14ac:dyDescent="0.2">
      <c r="D15" s="1"/>
      <c r="E15" s="30">
        <f t="shared" si="0"/>
        <v>25.458790111534352</v>
      </c>
      <c r="F15" s="27">
        <f t="shared" si="1"/>
        <v>13.888888888888889</v>
      </c>
      <c r="G15" s="31">
        <f t="shared" si="2"/>
        <v>50</v>
      </c>
      <c r="H15" s="32">
        <f t="shared" si="5"/>
        <v>1.8330328880304734</v>
      </c>
      <c r="I15" s="30">
        <f t="shared" si="3"/>
        <v>30.550548133841236</v>
      </c>
      <c r="J15" s="27">
        <f t="shared" si="6"/>
        <v>16.666666666666668</v>
      </c>
      <c r="K15" s="31">
        <f t="shared" si="4"/>
        <v>60.000000000000007</v>
      </c>
    </row>
    <row r="16" spans="1:13" ht="19.5" customHeight="1" x14ac:dyDescent="0.2">
      <c r="A16" s="17" t="s">
        <v>27</v>
      </c>
      <c r="D16" s="1"/>
      <c r="E16" s="30">
        <f t="shared" si="0"/>
        <v>28.287544568371501</v>
      </c>
      <c r="F16" s="27">
        <f t="shared" si="1"/>
        <v>13.888888888888889</v>
      </c>
      <c r="G16" s="31">
        <f t="shared" si="2"/>
        <v>50</v>
      </c>
      <c r="H16" s="32">
        <f t="shared" si="5"/>
        <v>2.0367032089227481</v>
      </c>
      <c r="I16" s="30">
        <f t="shared" si="3"/>
        <v>33.945053482045815</v>
      </c>
      <c r="J16" s="27">
        <f t="shared" si="6"/>
        <v>16.666666666666668</v>
      </c>
      <c r="K16" s="31">
        <f t="shared" si="4"/>
        <v>60.000000000000007</v>
      </c>
    </row>
    <row r="17" spans="1:11" ht="19.5" customHeight="1" x14ac:dyDescent="0.2">
      <c r="A17" s="34">
        <f>(B11+F3)/19</f>
        <v>0.20367032089227485</v>
      </c>
      <c r="D17" s="1"/>
      <c r="E17" s="30">
        <f t="shared" si="0"/>
        <v>30.953525228329742</v>
      </c>
      <c r="F17" s="27">
        <f t="shared" si="1"/>
        <v>12.787237426900591</v>
      </c>
      <c r="G17" s="31">
        <f t="shared" si="2"/>
        <v>46.03405473684213</v>
      </c>
      <c r="H17" s="32">
        <f t="shared" si="5"/>
        <v>2.2403735298150229</v>
      </c>
      <c r="I17" s="30">
        <f t="shared" si="3"/>
        <v>37.176785033371488</v>
      </c>
      <c r="J17" s="27">
        <f t="shared" si="6"/>
        <v>15.565015204678369</v>
      </c>
      <c r="K17" s="31">
        <f t="shared" si="4"/>
        <v>56.03405473684213</v>
      </c>
    </row>
    <row r="18" spans="1:11" ht="19.5" customHeight="1" x14ac:dyDescent="0.2">
      <c r="D18" s="1"/>
      <c r="E18" s="30">
        <f t="shared" si="0"/>
        <v>33.395132181513382</v>
      </c>
      <c r="F18" s="27">
        <f t="shared" si="1"/>
        <v>11.188832748538017</v>
      </c>
      <c r="G18" s="31">
        <f t="shared" si="2"/>
        <v>40.279797894736859</v>
      </c>
      <c r="H18" s="32">
        <f t="shared" si="5"/>
        <v>2.4440438507072977</v>
      </c>
      <c r="I18" s="30">
        <f t="shared" si="3"/>
        <v>40.184142877922561</v>
      </c>
      <c r="J18" s="27">
        <f t="shared" si="6"/>
        <v>13.966610526315796</v>
      </c>
      <c r="K18" s="31">
        <f t="shared" si="4"/>
        <v>50.279797894736866</v>
      </c>
    </row>
    <row r="19" spans="1:11" ht="19.5" customHeight="1" x14ac:dyDescent="0.2">
      <c r="D19" s="1"/>
      <c r="E19" s="30">
        <f t="shared" si="0"/>
        <v>35.511191540939208</v>
      </c>
      <c r="F19" s="27">
        <f t="shared" si="1"/>
        <v>9.5904280701754452</v>
      </c>
      <c r="G19" s="31">
        <f t="shared" si="2"/>
        <v>34.525541052631603</v>
      </c>
      <c r="H19" s="32">
        <f t="shared" si="5"/>
        <v>2.6477141715995725</v>
      </c>
      <c r="I19" s="30">
        <f t="shared" si="3"/>
        <v>41.456500673286271</v>
      </c>
      <c r="J19" s="27">
        <f t="shared" si="6"/>
        <v>0</v>
      </c>
      <c r="K19" s="31">
        <f t="shared" si="4"/>
        <v>0</v>
      </c>
    </row>
    <row r="20" spans="1:11" ht="19.5" customHeight="1" x14ac:dyDescent="0.2">
      <c r="D20" s="1"/>
      <c r="E20" s="30">
        <f t="shared" si="0"/>
        <v>37.301703306607209</v>
      </c>
      <c r="F20" s="27">
        <f t="shared" si="1"/>
        <v>7.9920233918128725</v>
      </c>
      <c r="G20" s="31">
        <f t="shared" si="2"/>
        <v>28.771284210526343</v>
      </c>
      <c r="H20" s="32">
        <f t="shared" si="5"/>
        <v>2.8513844924918472</v>
      </c>
      <c r="I20" s="30">
        <f t="shared" si="3"/>
        <v>41.456500673286271</v>
      </c>
      <c r="J20" s="27">
        <f t="shared" si="6"/>
        <v>0</v>
      </c>
      <c r="K20" s="31">
        <f t="shared" si="4"/>
        <v>0</v>
      </c>
    </row>
    <row r="21" spans="1:11" ht="19.5" customHeight="1" x14ac:dyDescent="0.2">
      <c r="D21" s="1"/>
      <c r="E21" s="30">
        <f t="shared" si="0"/>
        <v>38.766667478517391</v>
      </c>
      <c r="F21" s="27">
        <f t="shared" si="1"/>
        <v>6.3936187134502998</v>
      </c>
      <c r="G21" s="31">
        <f t="shared" si="2"/>
        <v>23.017027368421079</v>
      </c>
      <c r="H21" s="32">
        <f t="shared" si="5"/>
        <v>3.055054813384122</v>
      </c>
      <c r="I21" s="30">
        <f t="shared" si="3"/>
        <v>41.456500673286271</v>
      </c>
      <c r="J21" s="27">
        <f t="shared" si="6"/>
        <v>0</v>
      </c>
      <c r="K21" s="31">
        <f t="shared" si="4"/>
        <v>0</v>
      </c>
    </row>
    <row r="22" spans="1:11" ht="19.5" customHeight="1" x14ac:dyDescent="0.2">
      <c r="D22" s="1"/>
      <c r="E22" s="30">
        <f t="shared" si="0"/>
        <v>39.906084056669755</v>
      </c>
      <c r="F22" s="27">
        <f t="shared" si="1"/>
        <v>4.7952140350877279</v>
      </c>
      <c r="G22" s="31">
        <f t="shared" si="2"/>
        <v>17.262770526315823</v>
      </c>
      <c r="H22" s="32">
        <f t="shared" si="5"/>
        <v>3.2587251342763968</v>
      </c>
      <c r="I22" s="30">
        <f t="shared" si="3"/>
        <v>41.456500673286271</v>
      </c>
      <c r="J22" s="27">
        <f t="shared" si="6"/>
        <v>0</v>
      </c>
      <c r="K22" s="31">
        <f t="shared" si="4"/>
        <v>0</v>
      </c>
    </row>
    <row r="23" spans="1:11" ht="19.5" customHeight="1" x14ac:dyDescent="0.2">
      <c r="D23" s="1"/>
      <c r="E23" s="30">
        <f t="shared" si="0"/>
        <v>40.719953041064301</v>
      </c>
      <c r="F23" s="27">
        <f t="shared" si="1"/>
        <v>3.1968093567251543</v>
      </c>
      <c r="G23" s="31">
        <f t="shared" si="2"/>
        <v>11.508513684210556</v>
      </c>
      <c r="H23" s="32">
        <f t="shared" si="5"/>
        <v>3.4623954551686715</v>
      </c>
      <c r="I23" s="30">
        <f t="shared" si="3"/>
        <v>41.456500673286271</v>
      </c>
      <c r="J23" s="27">
        <f t="shared" si="6"/>
        <v>0</v>
      </c>
      <c r="K23" s="31">
        <f t="shared" si="4"/>
        <v>0</v>
      </c>
    </row>
    <row r="24" spans="1:11" ht="19.5" customHeight="1" x14ac:dyDescent="0.2">
      <c r="D24" s="1"/>
      <c r="E24" s="30">
        <f t="shared" si="0"/>
        <v>41.208274431701028</v>
      </c>
      <c r="F24" s="27">
        <f t="shared" si="1"/>
        <v>1.5984046783625825</v>
      </c>
      <c r="G24" s="31">
        <f t="shared" si="2"/>
        <v>5.7542568421052973</v>
      </c>
      <c r="H24" s="32">
        <f t="shared" si="5"/>
        <v>3.6660657760609463</v>
      </c>
      <c r="I24" s="30">
        <f t="shared" si="3"/>
        <v>41.456500673286271</v>
      </c>
      <c r="J24" s="27">
        <f t="shared" si="6"/>
        <v>0</v>
      </c>
      <c r="K24" s="31">
        <f t="shared" si="4"/>
        <v>0</v>
      </c>
    </row>
    <row r="25" spans="1:11" ht="21" customHeight="1" x14ac:dyDescent="0.2">
      <c r="D25" s="1"/>
      <c r="E25" s="30">
        <f t="shared" si="0"/>
        <v>41.371048228579937</v>
      </c>
      <c r="F25" s="27">
        <f t="shared" si="1"/>
        <v>8.8817841970012523E-15</v>
      </c>
      <c r="G25" s="31">
        <f t="shared" si="2"/>
        <v>3.1974423109204508E-14</v>
      </c>
      <c r="H25" s="32">
        <f t="shared" si="5"/>
        <v>3.8697360969532211</v>
      </c>
      <c r="I25" s="30">
        <f t="shared" si="3"/>
        <v>41.456500673286271</v>
      </c>
      <c r="J25" s="27">
        <f t="shared" si="6"/>
        <v>0</v>
      </c>
      <c r="K25" s="31">
        <f t="shared" si="4"/>
        <v>0</v>
      </c>
    </row>
    <row r="26" spans="1:11" ht="21" customHeight="1" x14ac:dyDescent="0.2"/>
    <row r="27" spans="1:11" ht="21" customHeight="1" x14ac:dyDescent="0.2"/>
  </sheetData>
  <mergeCells count="2">
    <mergeCell ref="E1:G1"/>
    <mergeCell ref="I1:M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4" name="Drop Down 16">
              <controlPr defaultSize="0" autoLine="0" autoPict="0">
                <anchor moveWithCells="1">
                  <from>
                    <xdr:col>1</xdr:col>
                    <xdr:colOff>28575</xdr:colOff>
                    <xdr:row>1</xdr:row>
                    <xdr:rowOff>0</xdr:rowOff>
                  </from>
                  <to>
                    <xdr:col>2</xdr:col>
                    <xdr:colOff>276225</xdr:colOff>
                    <xdr:row>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5" name="Drop Down 19">
              <controlPr defaultSize="0" autoLine="0" autoPict="0">
                <anchor moveWithCells="1">
                  <from>
                    <xdr:col>1</xdr:col>
                    <xdr:colOff>9525</xdr:colOff>
                    <xdr:row>4</xdr:row>
                    <xdr:rowOff>9525</xdr:rowOff>
                  </from>
                  <to>
                    <xdr:col>3</xdr:col>
                    <xdr:colOff>19050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6" name="Drop Down 24">
              <controlPr defaultSize="0" autoLine="0" autoPict="0">
                <anchor moveWithCells="1">
                  <from>
                    <xdr:col>1</xdr:col>
                    <xdr:colOff>19050</xdr:colOff>
                    <xdr:row>10</xdr:row>
                    <xdr:rowOff>9525</xdr:rowOff>
                  </from>
                  <to>
                    <xdr:col>3</xdr:col>
                    <xdr:colOff>9525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7" name="Drop Down 25">
              <controlPr defaultSize="0" autoLine="0" autoPict="0">
                <anchor moveWithCells="1">
                  <from>
                    <xdr:col>1</xdr:col>
                    <xdr:colOff>9525</xdr:colOff>
                    <xdr:row>12</xdr:row>
                    <xdr:rowOff>9525</xdr:rowOff>
                  </from>
                  <to>
                    <xdr:col>2</xdr:col>
                    <xdr:colOff>285750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31"/>
  <sheetViews>
    <sheetView topLeftCell="B3" workbookViewId="0">
      <selection activeCell="B7" sqref="B7:B18"/>
    </sheetView>
  </sheetViews>
  <sheetFormatPr defaultRowHeight="12.75" x14ac:dyDescent="0.2"/>
  <cols>
    <col min="1" max="1" width="9.140625" hidden="1" customWidth="1"/>
    <col min="2" max="2" width="10.7109375" customWidth="1"/>
    <col min="3" max="3" width="9.140625" hidden="1" customWidth="1"/>
    <col min="4" max="4" width="11" customWidth="1"/>
    <col min="5" max="5" width="9.140625" hidden="1" customWidth="1"/>
    <col min="6" max="6" width="9" customWidth="1"/>
    <col min="7" max="7" width="9.140625" hidden="1" customWidth="1"/>
    <col min="8" max="8" width="15.85546875" customWidth="1"/>
  </cols>
  <sheetData>
    <row r="5" spans="1:8" ht="15.75" x14ac:dyDescent="0.2">
      <c r="B5" s="17" t="s">
        <v>26</v>
      </c>
      <c r="D5" s="18" t="s">
        <v>6</v>
      </c>
      <c r="F5" s="17" t="s">
        <v>7</v>
      </c>
      <c r="H5" s="19" t="s">
        <v>8</v>
      </c>
    </row>
    <row r="7" spans="1:8" x14ac:dyDescent="0.2">
      <c r="A7">
        <v>1</v>
      </c>
      <c r="B7" s="20">
        <v>30</v>
      </c>
      <c r="C7">
        <v>1</v>
      </c>
      <c r="D7" s="21">
        <v>5</v>
      </c>
      <c r="E7">
        <v>1</v>
      </c>
      <c r="F7" s="22">
        <v>0.1</v>
      </c>
      <c r="G7">
        <v>1</v>
      </c>
      <c r="H7" s="23">
        <v>0.1</v>
      </c>
    </row>
    <row r="8" spans="1:8" x14ac:dyDescent="0.2">
      <c r="A8">
        <v>2</v>
      </c>
      <c r="B8" s="20">
        <v>40</v>
      </c>
      <c r="C8">
        <v>2</v>
      </c>
      <c r="D8" s="21">
        <v>10</v>
      </c>
      <c r="E8">
        <v>2</v>
      </c>
      <c r="F8" s="22">
        <v>0.2</v>
      </c>
      <c r="G8">
        <v>2</v>
      </c>
      <c r="H8" s="23">
        <v>0.2</v>
      </c>
    </row>
    <row r="9" spans="1:8" x14ac:dyDescent="0.2">
      <c r="A9">
        <v>3</v>
      </c>
      <c r="B9" s="20">
        <v>50</v>
      </c>
      <c r="C9">
        <v>3</v>
      </c>
      <c r="D9" s="21">
        <v>20</v>
      </c>
      <c r="E9">
        <v>3</v>
      </c>
      <c r="F9" s="22">
        <v>0.3</v>
      </c>
      <c r="G9">
        <v>3</v>
      </c>
      <c r="H9" s="23">
        <v>0.3</v>
      </c>
    </row>
    <row r="10" spans="1:8" x14ac:dyDescent="0.2">
      <c r="A10">
        <v>4</v>
      </c>
      <c r="B10" s="20">
        <v>60</v>
      </c>
      <c r="C10">
        <v>4</v>
      </c>
      <c r="D10" s="21">
        <v>30</v>
      </c>
      <c r="E10">
        <v>4</v>
      </c>
      <c r="F10" s="22">
        <v>0.4</v>
      </c>
      <c r="G10">
        <v>4</v>
      </c>
      <c r="H10" s="23">
        <v>0.4</v>
      </c>
    </row>
    <row r="11" spans="1:8" x14ac:dyDescent="0.2">
      <c r="A11">
        <v>5</v>
      </c>
      <c r="B11" s="20">
        <v>70</v>
      </c>
      <c r="C11">
        <v>5</v>
      </c>
      <c r="D11" s="21">
        <v>40</v>
      </c>
      <c r="E11">
        <v>5</v>
      </c>
      <c r="F11" s="22">
        <v>0.5</v>
      </c>
      <c r="G11">
        <v>5</v>
      </c>
      <c r="H11" s="23">
        <v>0.5</v>
      </c>
    </row>
    <row r="12" spans="1:8" x14ac:dyDescent="0.2">
      <c r="A12">
        <v>6</v>
      </c>
      <c r="B12" s="20">
        <v>80</v>
      </c>
      <c r="C12">
        <v>6</v>
      </c>
      <c r="D12" s="21">
        <v>50</v>
      </c>
      <c r="E12">
        <v>6</v>
      </c>
      <c r="F12" s="22">
        <v>0.6</v>
      </c>
      <c r="G12">
        <v>6</v>
      </c>
      <c r="H12" s="23">
        <v>0.6</v>
      </c>
    </row>
    <row r="13" spans="1:8" x14ac:dyDescent="0.2">
      <c r="A13">
        <v>7</v>
      </c>
      <c r="B13" s="20">
        <v>90</v>
      </c>
      <c r="C13">
        <v>7</v>
      </c>
      <c r="D13" s="21">
        <v>60</v>
      </c>
      <c r="E13">
        <v>7</v>
      </c>
      <c r="F13" s="22">
        <v>0.7</v>
      </c>
      <c r="G13">
        <v>7</v>
      </c>
      <c r="H13" s="23">
        <v>0.7</v>
      </c>
    </row>
    <row r="14" spans="1:8" x14ac:dyDescent="0.2">
      <c r="A14">
        <v>8</v>
      </c>
      <c r="B14" s="20">
        <v>100</v>
      </c>
      <c r="C14">
        <v>8</v>
      </c>
      <c r="D14" s="21">
        <v>70</v>
      </c>
      <c r="E14">
        <v>8</v>
      </c>
      <c r="F14" s="22">
        <v>0.8</v>
      </c>
      <c r="G14">
        <v>8</v>
      </c>
      <c r="H14" s="23">
        <v>0.8</v>
      </c>
    </row>
    <row r="15" spans="1:8" x14ac:dyDescent="0.2">
      <c r="A15">
        <v>9</v>
      </c>
      <c r="B15" s="20">
        <v>110</v>
      </c>
      <c r="C15">
        <v>9</v>
      </c>
      <c r="D15" s="21">
        <v>80</v>
      </c>
      <c r="E15">
        <v>9</v>
      </c>
      <c r="F15" s="22">
        <v>0.9</v>
      </c>
      <c r="G15">
        <v>9</v>
      </c>
      <c r="H15" s="23">
        <v>0.9</v>
      </c>
    </row>
    <row r="16" spans="1:8" x14ac:dyDescent="0.2">
      <c r="A16">
        <v>10</v>
      </c>
      <c r="B16" s="20">
        <v>120</v>
      </c>
      <c r="C16">
        <v>10</v>
      </c>
      <c r="D16" s="21">
        <v>90</v>
      </c>
      <c r="E16">
        <v>10</v>
      </c>
      <c r="F16" s="22">
        <v>1</v>
      </c>
      <c r="G16">
        <v>10</v>
      </c>
      <c r="H16" s="23">
        <v>1</v>
      </c>
    </row>
    <row r="17" spans="1:6" x14ac:dyDescent="0.2">
      <c r="A17">
        <v>11</v>
      </c>
      <c r="B17" s="20">
        <v>130</v>
      </c>
      <c r="C17">
        <v>11</v>
      </c>
      <c r="D17" s="21">
        <v>100</v>
      </c>
      <c r="E17">
        <v>11</v>
      </c>
      <c r="F17" s="22">
        <v>1.1000000000000001</v>
      </c>
    </row>
    <row r="18" spans="1:6" x14ac:dyDescent="0.2">
      <c r="A18">
        <v>12</v>
      </c>
      <c r="B18" s="20">
        <v>140</v>
      </c>
      <c r="E18">
        <v>12</v>
      </c>
      <c r="F18" s="22">
        <v>1.2</v>
      </c>
    </row>
    <row r="19" spans="1:6" x14ac:dyDescent="0.2">
      <c r="E19">
        <v>13</v>
      </c>
      <c r="F19" s="22">
        <v>1.3</v>
      </c>
    </row>
    <row r="20" spans="1:6" x14ac:dyDescent="0.2">
      <c r="E20">
        <v>14</v>
      </c>
      <c r="F20" s="22">
        <v>1.4</v>
      </c>
    </row>
    <row r="21" spans="1:6" x14ac:dyDescent="0.2">
      <c r="E21">
        <v>15</v>
      </c>
      <c r="F21" s="22">
        <v>1.5</v>
      </c>
    </row>
    <row r="22" spans="1:6" x14ac:dyDescent="0.2">
      <c r="E22">
        <v>16</v>
      </c>
      <c r="F22" s="22">
        <v>1.6</v>
      </c>
    </row>
    <row r="23" spans="1:6" x14ac:dyDescent="0.2">
      <c r="E23">
        <v>17</v>
      </c>
      <c r="F23" s="22">
        <v>1.7</v>
      </c>
    </row>
    <row r="24" spans="1:6" x14ac:dyDescent="0.2">
      <c r="E24">
        <v>18</v>
      </c>
      <c r="F24" s="22">
        <v>1.8</v>
      </c>
    </row>
    <row r="25" spans="1:6" x14ac:dyDescent="0.2">
      <c r="E25">
        <v>19</v>
      </c>
      <c r="F25" s="22">
        <v>1.9</v>
      </c>
    </row>
    <row r="26" spans="1:6" x14ac:dyDescent="0.2">
      <c r="E26">
        <v>20</v>
      </c>
      <c r="F26" s="22">
        <v>2</v>
      </c>
    </row>
    <row r="27" spans="1:6" x14ac:dyDescent="0.2">
      <c r="E27">
        <v>21</v>
      </c>
      <c r="F27" s="22">
        <v>2.1</v>
      </c>
    </row>
    <row r="28" spans="1:6" x14ac:dyDescent="0.2">
      <c r="E28">
        <v>22</v>
      </c>
      <c r="F28" s="22">
        <v>2.2000000000000002</v>
      </c>
    </row>
    <row r="29" spans="1:6" x14ac:dyDescent="0.2">
      <c r="E29">
        <v>23</v>
      </c>
      <c r="F29" s="22">
        <v>2.2999999999999998</v>
      </c>
    </row>
    <row r="30" spans="1:6" x14ac:dyDescent="0.2">
      <c r="E30">
        <v>24</v>
      </c>
      <c r="F30" s="22">
        <v>2.4</v>
      </c>
    </row>
    <row r="31" spans="1:6" x14ac:dyDescent="0.2">
      <c r="E31">
        <v>25</v>
      </c>
      <c r="F31" s="22">
        <v>2.5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rozw</vt:lpstr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wlnatorf</dc:creator>
  <cp:lastModifiedBy>Katarzyna</cp:lastModifiedBy>
  <dcterms:created xsi:type="dcterms:W3CDTF">2015-02-07T06:41:19Z</dcterms:created>
  <dcterms:modified xsi:type="dcterms:W3CDTF">2015-09-30T11:12:20Z</dcterms:modified>
</cp:coreProperties>
</file>