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codeName="Ten_skoroszyt"/>
  <bookViews>
    <workbookView xWindow="0" yWindow="0" windowWidth="9720" windowHeight="7320" activeTab="1"/>
  </bookViews>
  <sheets>
    <sheet name="Obliczanie orbity" sheetId="2" r:id="rId1"/>
    <sheet name="Orbita" sheetId="3" r:id="rId2"/>
    <sheet name="Obliczenia pomocnicze" sheetId="4" r:id="rId3"/>
  </sheets>
  <definedNames>
    <definedName name="ax">'Obliczanie orbity'!$D$5:$D$204</definedName>
    <definedName name="ay">'Obliczanie orbity'!$G$5:$G$204</definedName>
    <definedName name="dt">'Obliczanie orbity'!$A$2</definedName>
    <definedName name="GM">'Obliczanie orbity'!$I$2</definedName>
    <definedName name="pr">'Obliczanie orbity'!$H$4:$H$204</definedName>
    <definedName name="vx">'Obliczanie orbity'!$C$4:$C$204</definedName>
    <definedName name="vy">'Obliczanie orbity'!$F$4:$F$204</definedName>
    <definedName name="x">'Obliczanie orbity'!$B$4:$B$204</definedName>
    <definedName name="y">'Obliczanie orbity'!$E$4:$E$204</definedName>
  </definedNames>
  <calcPr calcId="145621"/>
</workbook>
</file>

<file path=xl/calcChain.xml><?xml version="1.0" encoding="utf-8"?>
<calcChain xmlns="http://schemas.openxmlformats.org/spreadsheetml/2006/main">
  <c r="B7" i="2" l="1"/>
  <c r="B6" i="2"/>
  <c r="A125" i="2" l="1"/>
  <c r="A126" i="2"/>
  <c r="A127" i="2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/>
  <c r="A177" i="2" s="1"/>
  <c r="A178" i="2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C2" i="4" l="1"/>
  <c r="B2" i="4" l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B5" i="2" l="1"/>
  <c r="F5" i="2"/>
  <c r="C5" i="2"/>
  <c r="H2" i="2"/>
  <c r="G2" i="2"/>
  <c r="I2" i="2" s="1"/>
  <c r="J5" i="2" l="1"/>
  <c r="H5" i="2"/>
  <c r="B3" i="4" l="1"/>
  <c r="C3" i="4" s="1"/>
  <c r="G5" i="2"/>
  <c r="F6" i="2" s="1"/>
  <c r="E6" i="2" s="1"/>
  <c r="D5" i="2"/>
  <c r="C6" i="2" s="1"/>
  <c r="J6" i="2" l="1"/>
  <c r="H6" i="2"/>
  <c r="K5" i="2"/>
  <c r="G6" i="2" l="1"/>
  <c r="F7" i="2" s="1"/>
  <c r="E7" i="2" s="1"/>
  <c r="D6" i="2"/>
  <c r="C7" i="2" s="1"/>
  <c r="J7" i="2" l="1"/>
  <c r="H7" i="2"/>
  <c r="K6" i="2"/>
  <c r="D7" i="2" l="1"/>
  <c r="C8" i="2" l="1"/>
  <c r="B8" i="2" s="1"/>
  <c r="G7" i="2"/>
  <c r="F8" i="2" s="1"/>
  <c r="E8" i="2" s="1"/>
  <c r="J8" i="2" l="1"/>
  <c r="H8" i="2"/>
  <c r="K7" i="2"/>
  <c r="D8" i="2" l="1"/>
  <c r="C9" i="2" l="1"/>
  <c r="B9" i="2" s="1"/>
  <c r="G8" i="2"/>
  <c r="F9" i="2" s="1"/>
  <c r="E9" i="2" s="1"/>
  <c r="H9" i="2" l="1"/>
  <c r="J9" i="2"/>
  <c r="K8" i="2"/>
  <c r="D9" i="2" l="1"/>
  <c r="G9" i="2"/>
  <c r="F10" i="2" s="1"/>
  <c r="E10" i="2" s="1"/>
  <c r="C10" i="2"/>
  <c r="B10" i="2" s="1"/>
  <c r="K9" i="2" l="1"/>
  <c r="J10" i="2"/>
  <c r="H10" i="2" l="1"/>
  <c r="D10" i="2" l="1"/>
  <c r="C11" i="2"/>
  <c r="B11" i="2" s="1"/>
  <c r="G10" i="2"/>
  <c r="F11" i="2" s="1"/>
  <c r="E11" i="2" s="1"/>
  <c r="H11" i="2" l="1"/>
  <c r="J11" i="2"/>
  <c r="K10" i="2"/>
  <c r="D11" i="2" l="1"/>
  <c r="C12" i="2" s="1"/>
  <c r="B12" i="2" s="1"/>
  <c r="G11" i="2"/>
  <c r="F12" i="2" s="1"/>
  <c r="E12" i="2" s="1"/>
  <c r="K11" i="2" l="1"/>
  <c r="J12" i="2"/>
  <c r="H12" i="2" l="1"/>
  <c r="D12" i="2" l="1"/>
  <c r="C13" i="2"/>
  <c r="B13" i="2" s="1"/>
  <c r="G12" i="2"/>
  <c r="F13" i="2" s="1"/>
  <c r="E13" i="2" s="1"/>
  <c r="J13" i="2" l="1"/>
  <c r="H13" i="2"/>
  <c r="K12" i="2"/>
  <c r="D13" i="2" l="1"/>
  <c r="G13" i="2"/>
  <c r="F14" i="2" s="1"/>
  <c r="E14" i="2" s="1"/>
  <c r="C14" i="2"/>
  <c r="B14" i="2" s="1"/>
  <c r="K13" i="2" l="1"/>
  <c r="J14" i="2"/>
  <c r="H14" i="2" l="1"/>
  <c r="D14" i="2" l="1"/>
  <c r="C15" i="2"/>
  <c r="B15" i="2" s="1"/>
  <c r="G14" i="2"/>
  <c r="F15" i="2" s="1"/>
  <c r="E15" i="2" s="1"/>
  <c r="H15" i="2" l="1"/>
  <c r="J15" i="2"/>
  <c r="K14" i="2"/>
  <c r="G15" i="2" l="1"/>
  <c r="F16" i="2" s="1"/>
  <c r="E16" i="2" s="1"/>
  <c r="D15" i="2"/>
  <c r="C16" i="2" l="1"/>
  <c r="B16" i="2" s="1"/>
  <c r="K15" i="2"/>
  <c r="J16" i="2" l="1"/>
  <c r="H16" i="2" l="1"/>
  <c r="G16" i="2" l="1"/>
  <c r="F17" i="2" s="1"/>
  <c r="E17" i="2" s="1"/>
  <c r="D16" i="2"/>
  <c r="K16" i="2" l="1"/>
  <c r="C17" i="2"/>
  <c r="B17" i="2" s="1"/>
  <c r="J17" i="2" l="1"/>
  <c r="H17" i="2" l="1"/>
  <c r="D17" i="2" l="1"/>
  <c r="C18" i="2"/>
  <c r="B18" i="2" s="1"/>
  <c r="G17" i="2"/>
  <c r="F18" i="2" s="1"/>
  <c r="E18" i="2" s="1"/>
  <c r="J18" i="2" l="1"/>
  <c r="K17" i="2"/>
  <c r="H18" i="2"/>
  <c r="G18" i="2" l="1"/>
  <c r="F19" i="2" s="1"/>
  <c r="E19" i="2"/>
  <c r="D18" i="2"/>
  <c r="K18" i="2" l="1"/>
  <c r="C19" i="2"/>
  <c r="B19" i="2" s="1"/>
  <c r="J19" i="2" l="1"/>
  <c r="H19" i="2" l="1"/>
  <c r="G19" i="2" l="1"/>
  <c r="F20" i="2" s="1"/>
  <c r="E20" i="2" s="1"/>
  <c r="D19" i="2"/>
  <c r="K19" i="2" l="1"/>
  <c r="C20" i="2"/>
  <c r="B20" i="2" s="1"/>
  <c r="J20" i="2" l="1"/>
  <c r="H20" i="2" l="1"/>
  <c r="D20" i="2" l="1"/>
  <c r="C21" i="2"/>
  <c r="B21" i="2" s="1"/>
  <c r="G20" i="2"/>
  <c r="F21" i="2" s="1"/>
  <c r="E21" i="2" s="1"/>
  <c r="K20" i="2" l="1"/>
  <c r="H21" i="2"/>
  <c r="J21" i="2"/>
  <c r="D21" i="2" l="1"/>
  <c r="C22" i="2" s="1"/>
  <c r="B22" i="2" s="1"/>
  <c r="G21" i="2"/>
  <c r="F22" i="2" s="1"/>
  <c r="E22" i="2" s="1"/>
  <c r="J22" i="2" l="1"/>
  <c r="K21" i="2"/>
  <c r="H22" i="2"/>
  <c r="D22" i="2" l="1"/>
  <c r="G22" i="2"/>
  <c r="F23" i="2" s="1"/>
  <c r="E23" i="2" s="1"/>
  <c r="K22" i="2" l="1"/>
  <c r="C23" i="2"/>
  <c r="B23" i="2" s="1"/>
  <c r="J23" i="2" l="1"/>
  <c r="H23" i="2" l="1"/>
  <c r="D23" i="2" l="1"/>
  <c r="C24" i="2"/>
  <c r="B24" i="2" s="1"/>
  <c r="G23" i="2"/>
  <c r="F24" i="2" s="1"/>
  <c r="J24" i="2" s="1"/>
  <c r="E24" i="2" l="1"/>
  <c r="H24" i="2" s="1"/>
  <c r="K23" i="2"/>
  <c r="D24" i="2" l="1"/>
  <c r="G24" i="2"/>
  <c r="F25" i="2" s="1"/>
  <c r="E25" i="2" s="1"/>
  <c r="C25" i="2"/>
  <c r="B25" i="2" s="1"/>
  <c r="K24" i="2" l="1"/>
  <c r="J25" i="2"/>
  <c r="H25" i="2" l="1"/>
  <c r="D25" i="2" l="1"/>
  <c r="C26" i="2"/>
  <c r="B26" i="2" s="1"/>
  <c r="G25" i="2"/>
  <c r="F26" i="2" s="1"/>
  <c r="E26" i="2" s="1"/>
  <c r="J26" i="2" l="1"/>
  <c r="K25" i="2"/>
  <c r="H26" i="2"/>
  <c r="D26" i="2" l="1"/>
  <c r="G26" i="2"/>
  <c r="F27" i="2" s="1"/>
  <c r="E27" i="2" s="1"/>
  <c r="C27" i="2" l="1"/>
  <c r="B27" i="2" s="1"/>
  <c r="K26" i="2"/>
  <c r="J27" i="2" l="1"/>
  <c r="H27" i="2" l="1"/>
  <c r="D27" i="2" l="1"/>
  <c r="C28" i="2"/>
  <c r="B28" i="2" s="1"/>
  <c r="G27" i="2"/>
  <c r="F28" i="2" s="1"/>
  <c r="E28" i="2" s="1"/>
  <c r="K27" i="2" l="1"/>
  <c r="J28" i="2"/>
  <c r="H28" i="2"/>
  <c r="G28" i="2" l="1"/>
  <c r="F29" i="2" s="1"/>
  <c r="E29" i="2" s="1"/>
  <c r="D28" i="2"/>
  <c r="C29" i="2" l="1"/>
  <c r="B29" i="2" s="1"/>
  <c r="K28" i="2"/>
  <c r="J29" i="2" l="1"/>
  <c r="H29" i="2" l="1"/>
  <c r="G29" i="2" l="1"/>
  <c r="F30" i="2" s="1"/>
  <c r="E30" i="2" s="1"/>
  <c r="D29" i="2"/>
  <c r="K29" i="2" l="1"/>
  <c r="C30" i="2"/>
  <c r="B30" i="2" s="1"/>
  <c r="J30" i="2" l="1"/>
  <c r="H30" i="2" l="1"/>
  <c r="D30" i="2" l="1"/>
  <c r="C31" i="2"/>
  <c r="B31" i="2" s="1"/>
  <c r="G30" i="2"/>
  <c r="F31" i="2" s="1"/>
  <c r="E31" i="2" s="1"/>
  <c r="J31" i="2" l="1"/>
  <c r="K30" i="2"/>
  <c r="H31" i="2"/>
  <c r="G31" i="2" l="1"/>
  <c r="F32" i="2" s="1"/>
  <c r="E32" i="2"/>
  <c r="D31" i="2"/>
  <c r="C32" i="2" l="1"/>
  <c r="B32" i="2" s="1"/>
  <c r="K31" i="2"/>
  <c r="J32" i="2" l="1"/>
  <c r="H32" i="2" l="1"/>
  <c r="D32" i="2" l="1"/>
  <c r="C33" i="2"/>
  <c r="B33" i="2" s="1"/>
  <c r="G32" i="2"/>
  <c r="F33" i="2" s="1"/>
  <c r="E33" i="2" s="1"/>
  <c r="H33" i="2" l="1"/>
  <c r="J33" i="2"/>
  <c r="K32" i="2"/>
  <c r="G33" i="2" l="1"/>
  <c r="F34" i="2" s="1"/>
  <c r="D33" i="2"/>
  <c r="C34" i="2" s="1"/>
  <c r="J34" i="2" s="1"/>
  <c r="E34" i="2"/>
  <c r="B34" i="2" l="1"/>
  <c r="K33" i="2"/>
  <c r="H34" i="2" l="1"/>
  <c r="G34" i="2" l="1"/>
  <c r="F35" i="2" s="1"/>
  <c r="E35" i="2" s="1"/>
  <c r="D34" i="2"/>
  <c r="K34" i="2" l="1"/>
  <c r="C35" i="2"/>
  <c r="B35" i="2" s="1"/>
  <c r="J35" i="2" l="1"/>
  <c r="H35" i="2" l="1"/>
  <c r="D35" i="2" l="1"/>
  <c r="C36" i="2"/>
  <c r="B36" i="2" s="1"/>
  <c r="G35" i="2"/>
  <c r="F36" i="2" s="1"/>
  <c r="J36" i="2" s="1"/>
  <c r="E36" i="2" l="1"/>
  <c r="K35" i="2"/>
  <c r="H36" i="2" l="1"/>
  <c r="G36" i="2" l="1"/>
  <c r="F37" i="2" s="1"/>
  <c r="D36" i="2"/>
  <c r="K36" i="2" s="1"/>
  <c r="E37" i="2"/>
  <c r="C37" i="2" l="1"/>
  <c r="B37" i="2" l="1"/>
  <c r="H37" i="2" s="1"/>
  <c r="J37" i="2"/>
  <c r="D37" i="2" l="1"/>
  <c r="C38" i="2" s="1"/>
  <c r="B38" i="2" s="1"/>
  <c r="G37" i="2"/>
  <c r="F38" i="2" s="1"/>
  <c r="E38" i="2" s="1"/>
  <c r="K37" i="2" l="1"/>
  <c r="J38" i="2"/>
  <c r="H38" i="2"/>
  <c r="D38" i="2" l="1"/>
  <c r="C39" i="2"/>
  <c r="B39" i="2" s="1"/>
  <c r="G38" i="2"/>
  <c r="F39" i="2" s="1"/>
  <c r="J39" i="2" s="1"/>
  <c r="E39" i="2" l="1"/>
  <c r="H39" i="2" s="1"/>
  <c r="K38" i="2"/>
  <c r="G39" i="2" l="1"/>
  <c r="F40" i="2" s="1"/>
  <c r="E40" i="2" s="1"/>
  <c r="D39" i="2"/>
  <c r="K39" i="2" l="1"/>
  <c r="C40" i="2"/>
  <c r="B40" i="2" s="1"/>
  <c r="J40" i="2" l="1"/>
  <c r="H40" i="2" l="1"/>
  <c r="D40" i="2" l="1"/>
  <c r="C41" i="2"/>
  <c r="B41" i="2" s="1"/>
  <c r="G40" i="2"/>
  <c r="F41" i="2" s="1"/>
  <c r="J41" i="2" s="1"/>
  <c r="E41" i="2" l="1"/>
  <c r="H41" i="2" s="1"/>
  <c r="K40" i="2"/>
  <c r="D41" i="2" l="1"/>
  <c r="G41" i="2"/>
  <c r="F42" i="2" s="1"/>
  <c r="E42" i="2" s="1"/>
  <c r="C42" i="2"/>
  <c r="B42" i="2" s="1"/>
  <c r="K41" i="2" l="1"/>
  <c r="J42" i="2"/>
  <c r="H42" i="2" l="1"/>
  <c r="D42" i="2" l="1"/>
  <c r="C43" i="2"/>
  <c r="B43" i="2" s="1"/>
  <c r="G42" i="2"/>
  <c r="F43" i="2" s="1"/>
  <c r="E43" i="2" s="1"/>
  <c r="H43" i="2" l="1"/>
  <c r="J43" i="2"/>
  <c r="K42" i="2"/>
  <c r="D43" i="2" l="1"/>
  <c r="G43" i="2"/>
  <c r="F44" i="2" s="1"/>
  <c r="E44" i="2" s="1"/>
  <c r="C44" i="2" l="1"/>
  <c r="B44" i="2" s="1"/>
  <c r="K43" i="2"/>
  <c r="J44" i="2" l="1"/>
  <c r="H44" i="2" l="1"/>
  <c r="D44" i="2" l="1"/>
  <c r="C45" i="2"/>
  <c r="B45" i="2" s="1"/>
  <c r="G44" i="2"/>
  <c r="F45" i="2" s="1"/>
  <c r="E45" i="2" s="1"/>
  <c r="H45" i="2" l="1"/>
  <c r="J45" i="2"/>
  <c r="K44" i="2"/>
  <c r="D45" i="2" l="1"/>
  <c r="C46" i="2" s="1"/>
  <c r="B46" i="2"/>
  <c r="G45" i="2"/>
  <c r="F46" i="2" s="1"/>
  <c r="E46" i="2" s="1"/>
  <c r="H46" i="2" s="1"/>
  <c r="D46" i="2" l="1"/>
  <c r="C47" i="2" s="1"/>
  <c r="B47" i="2" s="1"/>
  <c r="G46" i="2"/>
  <c r="F47" i="2" s="1"/>
  <c r="E47" i="2" s="1"/>
  <c r="J46" i="2"/>
  <c r="K45" i="2"/>
  <c r="K46" i="2" l="1"/>
  <c r="J47" i="2"/>
  <c r="H47" i="2" l="1"/>
  <c r="D47" i="2" l="1"/>
  <c r="C48" i="2" s="1"/>
  <c r="B48" i="2" s="1"/>
  <c r="G47" i="2"/>
  <c r="F48" i="2" s="1"/>
  <c r="E48" i="2" s="1"/>
  <c r="J48" i="2" l="1"/>
  <c r="H48" i="2"/>
  <c r="K47" i="2"/>
  <c r="G48" i="2" l="1"/>
  <c r="F49" i="2" s="1"/>
  <c r="D48" i="2"/>
  <c r="K48" i="2" s="1"/>
  <c r="E49" i="2"/>
  <c r="C49" i="2" l="1"/>
  <c r="B49" i="2" s="1"/>
  <c r="J49" i="2" l="1"/>
  <c r="H49" i="2"/>
  <c r="D49" i="2" l="1"/>
  <c r="C50" i="2" s="1"/>
  <c r="B50" i="2" s="1"/>
  <c r="G49" i="2"/>
  <c r="F50" i="2" s="1"/>
  <c r="E50" i="2" s="1"/>
  <c r="K49" i="2" l="1"/>
  <c r="J50" i="2"/>
  <c r="H50" i="2" l="1"/>
  <c r="D50" i="2" l="1"/>
  <c r="G50" i="2"/>
  <c r="F51" i="2" s="1"/>
  <c r="E51" i="2" s="1"/>
  <c r="C51" i="2" l="1"/>
  <c r="B51" i="2" s="1"/>
  <c r="K50" i="2"/>
  <c r="J51" i="2" l="1"/>
  <c r="H51" i="2" l="1"/>
  <c r="G51" i="2" l="1"/>
  <c r="F52" i="2" s="1"/>
  <c r="E52" i="2" s="1"/>
  <c r="D51" i="2"/>
  <c r="K51" i="2" l="1"/>
  <c r="C52" i="2"/>
  <c r="B52" i="2" s="1"/>
  <c r="J52" i="2" l="1"/>
  <c r="H52" i="2" l="1"/>
  <c r="D52" i="2" l="1"/>
  <c r="C53" i="2" s="1"/>
  <c r="B53" i="2" s="1"/>
  <c r="G52" i="2"/>
  <c r="F53" i="2" s="1"/>
  <c r="E53" i="2" s="1"/>
  <c r="H53" i="2" l="1"/>
  <c r="J53" i="2"/>
  <c r="K52" i="2"/>
  <c r="D53" i="2" l="1"/>
  <c r="C54" i="2" s="1"/>
  <c r="B54" i="2" s="1"/>
  <c r="G53" i="2"/>
  <c r="F54" i="2" s="1"/>
  <c r="E54" i="2" s="1"/>
  <c r="K53" i="2" l="1"/>
  <c r="J54" i="2"/>
  <c r="H54" i="2"/>
  <c r="D54" i="2" l="1"/>
  <c r="C55" i="2" s="1"/>
  <c r="B55" i="2" s="1"/>
  <c r="G54" i="2"/>
  <c r="F55" i="2" s="1"/>
  <c r="E55" i="2" s="1"/>
  <c r="K54" i="2" l="1"/>
  <c r="J55" i="2"/>
  <c r="H55" i="2" l="1"/>
  <c r="D55" i="2" l="1"/>
  <c r="C56" i="2" s="1"/>
  <c r="B56" i="2" s="1"/>
  <c r="G55" i="2"/>
  <c r="F56" i="2" s="1"/>
  <c r="E56" i="2" s="1"/>
  <c r="J56" i="2" l="1"/>
  <c r="K55" i="2"/>
  <c r="H56" i="2" l="1"/>
  <c r="D56" i="2" l="1"/>
  <c r="C57" i="2" s="1"/>
  <c r="B57" i="2" s="1"/>
  <c r="G56" i="2"/>
  <c r="F57" i="2" s="1"/>
  <c r="E57" i="2" s="1"/>
  <c r="H57" i="2" l="1"/>
  <c r="K56" i="2"/>
  <c r="J57" i="2"/>
  <c r="G57" i="2" l="1"/>
  <c r="F58" i="2" s="1"/>
  <c r="E58" i="2" s="1"/>
  <c r="D57" i="2"/>
  <c r="C58" i="2" s="1"/>
  <c r="B58" i="2" s="1"/>
  <c r="K57" i="2" l="1"/>
  <c r="H58" i="2"/>
  <c r="J58" i="2"/>
  <c r="G58" i="2" l="1"/>
  <c r="F59" i="2" s="1"/>
  <c r="E59" i="2" s="1"/>
  <c r="D58" i="2"/>
  <c r="K58" i="2" s="1"/>
  <c r="C59" i="2" l="1"/>
  <c r="J59" i="2" l="1"/>
  <c r="B59" i="2"/>
  <c r="H59" i="2"/>
  <c r="D59" i="2"/>
  <c r="G59" i="2"/>
  <c r="F60" i="2" s="1"/>
  <c r="E60" i="2" s="1"/>
  <c r="B60" i="2" l="1"/>
  <c r="K59" i="2"/>
  <c r="C60" i="2"/>
  <c r="J60" i="2" l="1"/>
  <c r="H60" i="2" l="1"/>
  <c r="D60" i="2" l="1"/>
  <c r="C61" i="2" s="1"/>
  <c r="B61" i="2" s="1"/>
  <c r="G60" i="2"/>
  <c r="F61" i="2" s="1"/>
  <c r="E61" i="2" s="1"/>
  <c r="H61" i="2" l="1"/>
  <c r="J61" i="2"/>
  <c r="K60" i="2"/>
  <c r="G61" i="2" l="1"/>
  <c r="F62" i="2" s="1"/>
  <c r="E62" i="2" s="1"/>
  <c r="D61" i="2"/>
  <c r="C62" i="2" s="1"/>
  <c r="B62" i="2" s="1"/>
  <c r="J62" i="2" l="1"/>
  <c r="H62" i="2"/>
  <c r="K61" i="2"/>
  <c r="G62" i="2" l="1"/>
  <c r="F63" i="2" s="1"/>
  <c r="E63" i="2" s="1"/>
  <c r="D62" i="2"/>
  <c r="K62" i="2" l="1"/>
  <c r="C63" i="2"/>
  <c r="B63" i="2" s="1"/>
  <c r="J63" i="2" l="1"/>
  <c r="H63" i="2"/>
  <c r="D63" i="2" l="1"/>
  <c r="C64" i="2" s="1"/>
  <c r="B64" i="2"/>
  <c r="G63" i="2"/>
  <c r="F64" i="2" s="1"/>
  <c r="E64" i="2" s="1"/>
  <c r="H64" i="2" l="1"/>
  <c r="J64" i="2"/>
  <c r="K63" i="2"/>
  <c r="D64" i="2" l="1"/>
  <c r="B65" i="2"/>
  <c r="G64" i="2"/>
  <c r="F65" i="2" s="1"/>
  <c r="E65" i="2" s="1"/>
  <c r="C65" i="2"/>
  <c r="K64" i="2" l="1"/>
  <c r="J65" i="2"/>
  <c r="H65" i="2" l="1"/>
  <c r="D65" i="2" l="1"/>
  <c r="B66" i="2"/>
  <c r="C66" i="2"/>
  <c r="G65" i="2"/>
  <c r="F66" i="2" s="1"/>
  <c r="E66" i="2" s="1"/>
  <c r="H66" i="2" l="1"/>
  <c r="J66" i="2"/>
  <c r="K65" i="2"/>
  <c r="D66" i="2" l="1"/>
  <c r="C67" i="2" s="1"/>
  <c r="B67" i="2"/>
  <c r="G66" i="2"/>
  <c r="F67" i="2" s="1"/>
  <c r="E67" i="2" s="1"/>
  <c r="K66" i="2" l="1"/>
  <c r="H67" i="2"/>
  <c r="J67" i="2"/>
  <c r="D67" i="2" l="1"/>
  <c r="B68" i="2"/>
  <c r="C68" i="2"/>
  <c r="G67" i="2"/>
  <c r="F68" i="2" s="1"/>
  <c r="J68" i="2" s="1"/>
  <c r="E68" i="2" l="1"/>
  <c r="H68" i="2" s="1"/>
  <c r="B69" i="2" s="1"/>
  <c r="K67" i="2"/>
  <c r="D68" i="2" l="1"/>
  <c r="G68" i="2"/>
  <c r="F69" i="2" s="1"/>
  <c r="E69" i="2" s="1"/>
  <c r="C69" i="2" l="1"/>
  <c r="K68" i="2"/>
  <c r="J69" i="2" l="1"/>
  <c r="H69" i="2"/>
  <c r="B70" i="2" s="1"/>
  <c r="G69" i="2" l="1"/>
  <c r="F70" i="2" s="1"/>
  <c r="E70" i="2" s="1"/>
  <c r="D69" i="2"/>
  <c r="K69" i="2" l="1"/>
  <c r="C70" i="2"/>
  <c r="H70" i="2" l="1"/>
  <c r="B71" i="2" s="1"/>
  <c r="J70" i="2"/>
  <c r="D70" i="2" l="1"/>
  <c r="C71" i="2" l="1"/>
  <c r="G70" i="2"/>
  <c r="F71" i="2" s="1"/>
  <c r="E71" i="2" s="1"/>
  <c r="H71" i="2" l="1"/>
  <c r="B72" i="2" s="1"/>
  <c r="G71" i="2"/>
  <c r="F72" i="2" s="1"/>
  <c r="J71" i="2"/>
  <c r="K70" i="2"/>
  <c r="E72" i="2" l="1"/>
  <c r="D71" i="2"/>
  <c r="C72" i="2" l="1"/>
  <c r="K71" i="2"/>
  <c r="J72" i="2" l="1"/>
  <c r="H72" i="2"/>
  <c r="B73" i="2" s="1"/>
  <c r="G72" i="2" l="1"/>
  <c r="F73" i="2" s="1"/>
  <c r="E73" i="2" s="1"/>
  <c r="D72" i="2"/>
  <c r="K72" i="2" l="1"/>
  <c r="C73" i="2"/>
  <c r="J73" i="2" l="1"/>
  <c r="H73" i="2"/>
  <c r="B74" i="2" s="1"/>
  <c r="D73" i="2" l="1"/>
  <c r="C74" i="2" l="1"/>
  <c r="G73" i="2"/>
  <c r="F74" i="2" s="1"/>
  <c r="E74" i="2" s="1"/>
  <c r="H74" i="2" l="1"/>
  <c r="B75" i="2" s="1"/>
  <c r="J74" i="2"/>
  <c r="K73" i="2"/>
  <c r="D74" i="2" l="1"/>
  <c r="G74" i="2"/>
  <c r="F75" i="2" s="1"/>
  <c r="E75" i="2" s="1"/>
  <c r="C75" i="2" l="1"/>
  <c r="K74" i="2"/>
  <c r="H75" i="2" l="1"/>
  <c r="B76" i="2" s="1"/>
  <c r="J75" i="2"/>
  <c r="D75" i="2" l="1"/>
  <c r="C76" i="2" l="1"/>
  <c r="G75" i="2"/>
  <c r="F76" i="2" s="1"/>
  <c r="J76" i="2" l="1"/>
  <c r="E76" i="2"/>
  <c r="H76" i="2" s="1"/>
  <c r="B77" i="2" s="1"/>
  <c r="K75" i="2"/>
  <c r="G76" i="2" l="1"/>
  <c r="F77" i="2" s="1"/>
  <c r="E77" i="2" l="1"/>
  <c r="D76" i="2"/>
  <c r="C77" i="2" l="1"/>
  <c r="K76" i="2"/>
  <c r="H77" i="2" l="1"/>
  <c r="B78" i="2" s="1"/>
  <c r="J77" i="2"/>
  <c r="D77" i="2" l="1"/>
  <c r="C78" i="2" l="1"/>
  <c r="G77" i="2"/>
  <c r="F78" i="2" s="1"/>
  <c r="E78" i="2" s="1"/>
  <c r="H78" i="2" l="1"/>
  <c r="J78" i="2"/>
  <c r="K77" i="2"/>
  <c r="G78" i="2" l="1"/>
  <c r="F79" i="2" s="1"/>
  <c r="B79" i="2"/>
  <c r="D78" i="2"/>
  <c r="C79" i="2" s="1"/>
  <c r="J79" i="2" s="1"/>
  <c r="E79" i="2"/>
  <c r="H79" i="2" l="1"/>
  <c r="B80" i="2" s="1"/>
  <c r="K78" i="2"/>
  <c r="D79" i="2" l="1"/>
  <c r="C80" i="2" s="1"/>
  <c r="G79" i="2"/>
  <c r="F80" i="2" s="1"/>
  <c r="E80" i="2" s="1"/>
  <c r="J80" i="2" l="1"/>
  <c r="H80" i="2"/>
  <c r="B81" i="2" s="1"/>
  <c r="K79" i="2"/>
  <c r="G80" i="2" l="1"/>
  <c r="F81" i="2" s="1"/>
  <c r="E81" i="2" s="1"/>
  <c r="D80" i="2"/>
  <c r="C81" i="2" l="1"/>
  <c r="K80" i="2"/>
  <c r="H81" i="2" l="1"/>
  <c r="B82" i="2" s="1"/>
  <c r="J81" i="2"/>
  <c r="G81" i="2" l="1"/>
  <c r="F82" i="2" s="1"/>
  <c r="E82" i="2" s="1"/>
  <c r="D81" i="2"/>
  <c r="K81" i="2" l="1"/>
  <c r="C82" i="2"/>
  <c r="J82" i="2" l="1"/>
  <c r="H82" i="2"/>
  <c r="B83" i="2" s="1"/>
  <c r="D82" i="2" l="1"/>
  <c r="C83" i="2" l="1"/>
  <c r="G82" i="2"/>
  <c r="F83" i="2" s="1"/>
  <c r="J83" i="2" l="1"/>
  <c r="E83" i="2"/>
  <c r="H83" i="2" s="1"/>
  <c r="B84" i="2" s="1"/>
  <c r="K82" i="2"/>
  <c r="G83" i="2" l="1"/>
  <c r="F84" i="2" s="1"/>
  <c r="E84" i="2" l="1"/>
  <c r="D83" i="2"/>
  <c r="C84" i="2" l="1"/>
  <c r="K83" i="2"/>
  <c r="J84" i="2" l="1"/>
  <c r="H84" i="2"/>
  <c r="B85" i="2" s="1"/>
  <c r="G84" i="2" l="1"/>
  <c r="F85" i="2" s="1"/>
  <c r="E85" i="2" s="1"/>
  <c r="D84" i="2"/>
  <c r="K84" i="2" l="1"/>
  <c r="C85" i="2"/>
  <c r="H85" i="2" l="1"/>
  <c r="B86" i="2" s="1"/>
  <c r="J85" i="2"/>
  <c r="G85" i="2" l="1"/>
  <c r="F86" i="2" s="1"/>
  <c r="D85" i="2"/>
  <c r="K85" i="2" l="1"/>
  <c r="C86" i="2"/>
  <c r="E86" i="2"/>
  <c r="H86" i="2" l="1"/>
  <c r="B87" i="2" s="1"/>
  <c r="J86" i="2"/>
  <c r="G86" i="2" l="1"/>
  <c r="F87" i="2" s="1"/>
  <c r="E87" i="2" s="1"/>
  <c r="D86" i="2"/>
  <c r="K86" i="2" l="1"/>
  <c r="C87" i="2"/>
  <c r="J87" i="2" l="1"/>
  <c r="H87" i="2"/>
  <c r="B88" i="2" s="1"/>
  <c r="D87" i="2" l="1"/>
  <c r="C88" i="2" l="1"/>
  <c r="G87" i="2"/>
  <c r="F88" i="2" s="1"/>
  <c r="J88" i="2" l="1"/>
  <c r="E88" i="2"/>
  <c r="H88" i="2" s="1"/>
  <c r="B89" i="2" s="1"/>
  <c r="K87" i="2"/>
  <c r="G88" i="2" l="1"/>
  <c r="F89" i="2" s="1"/>
  <c r="E89" i="2" l="1"/>
  <c r="D88" i="2"/>
  <c r="K88" i="2" l="1"/>
  <c r="C89" i="2"/>
  <c r="H89" i="2" l="1"/>
  <c r="B90" i="2" s="1"/>
  <c r="J89" i="2"/>
  <c r="D89" i="2" l="1"/>
  <c r="C90" i="2" l="1"/>
  <c r="G89" i="2"/>
  <c r="F90" i="2" s="1"/>
  <c r="E90" i="2" s="1"/>
  <c r="H90" i="2" l="1"/>
  <c r="G90" i="2"/>
  <c r="F91" i="2" s="1"/>
  <c r="E91" i="2" s="1"/>
  <c r="J90" i="2"/>
  <c r="K89" i="2"/>
  <c r="D90" i="2" l="1"/>
  <c r="B91" i="2"/>
  <c r="K90" i="2"/>
  <c r="C91" i="2"/>
  <c r="H91" i="2" l="1"/>
  <c r="B92" i="2" s="1"/>
  <c r="J91" i="2"/>
  <c r="G91" i="2" l="1"/>
  <c r="F92" i="2" s="1"/>
  <c r="D91" i="2"/>
  <c r="K91" i="2" l="1"/>
  <c r="C92" i="2"/>
  <c r="E92" i="2"/>
  <c r="H92" i="2" l="1"/>
  <c r="B93" i="2" s="1"/>
  <c r="J92" i="2"/>
  <c r="D92" i="2" l="1"/>
  <c r="C93" i="2" l="1"/>
  <c r="G92" i="2"/>
  <c r="F93" i="2" s="1"/>
  <c r="E93" i="2" l="1"/>
  <c r="H93" i="2" s="1"/>
  <c r="B94" i="2" s="1"/>
  <c r="J93" i="2"/>
  <c r="K92" i="2"/>
  <c r="D93" i="2" l="1"/>
  <c r="C94" i="2" s="1"/>
  <c r="G93" i="2"/>
  <c r="F94" i="2" s="1"/>
  <c r="E94" i="2" l="1"/>
  <c r="H94" i="2" s="1"/>
  <c r="B95" i="2" s="1"/>
  <c r="J94" i="2"/>
  <c r="K93" i="2"/>
  <c r="D94" i="2" l="1"/>
  <c r="G94" i="2"/>
  <c r="F95" i="2" s="1"/>
  <c r="E95" i="2" s="1"/>
  <c r="C95" i="2" l="1"/>
  <c r="K94" i="2"/>
  <c r="H95" i="2" l="1"/>
  <c r="B96" i="2" s="1"/>
  <c r="J95" i="2"/>
  <c r="D95" i="2" l="1"/>
  <c r="C96" i="2" l="1"/>
  <c r="G95" i="2"/>
  <c r="F96" i="2" s="1"/>
  <c r="E96" i="2" l="1"/>
  <c r="J96" i="2"/>
  <c r="K95" i="2"/>
  <c r="H96" i="2" l="1"/>
  <c r="D96" i="2" l="1"/>
  <c r="B97" i="2"/>
  <c r="G96" i="2"/>
  <c r="F97" i="2" s="1"/>
  <c r="E97" i="2" s="1"/>
  <c r="C97" i="2"/>
  <c r="H97" i="2" l="1"/>
  <c r="B98" i="2" s="1"/>
  <c r="K96" i="2"/>
  <c r="J97" i="2"/>
  <c r="D97" i="2" l="1"/>
  <c r="G97" i="2"/>
  <c r="F98" i="2" s="1"/>
  <c r="C98" i="2" l="1"/>
  <c r="K97" i="2"/>
  <c r="E98" i="2"/>
  <c r="J98" i="2" l="1"/>
  <c r="H98" i="2"/>
  <c r="B99" i="2" s="1"/>
  <c r="D98" i="2" l="1"/>
  <c r="C99" i="2" l="1"/>
  <c r="G98" i="2"/>
  <c r="F99" i="2" s="1"/>
  <c r="E99" i="2" s="1"/>
  <c r="H99" i="2" l="1"/>
  <c r="J99" i="2"/>
  <c r="K98" i="2"/>
  <c r="G99" i="2" l="1"/>
  <c r="F100" i="2" s="1"/>
  <c r="B100" i="2"/>
  <c r="D99" i="2"/>
  <c r="C100" i="2" s="1"/>
  <c r="E100" i="2"/>
  <c r="H100" i="2" l="1"/>
  <c r="J100" i="2"/>
  <c r="K99" i="2"/>
  <c r="G100" i="2" l="1"/>
  <c r="F101" i="2" s="1"/>
  <c r="E101" i="2" s="1"/>
  <c r="B101" i="2"/>
  <c r="D100" i="2"/>
  <c r="C101" i="2" s="1"/>
  <c r="K100" i="2" l="1"/>
  <c r="J101" i="2"/>
  <c r="H101" i="2"/>
  <c r="B102" i="2" s="1"/>
  <c r="D101" i="2" l="1"/>
  <c r="C102" i="2" l="1"/>
  <c r="G101" i="2"/>
  <c r="F102" i="2" s="1"/>
  <c r="E102" i="2" s="1"/>
  <c r="H102" i="2" l="1"/>
  <c r="J102" i="2"/>
  <c r="K101" i="2"/>
  <c r="G102" i="2" l="1"/>
  <c r="F103" i="2" s="1"/>
  <c r="B103" i="2"/>
  <c r="D102" i="2"/>
  <c r="C103" i="2" s="1"/>
  <c r="J103" i="2" s="1"/>
  <c r="E103" i="2"/>
  <c r="K102" i="2" l="1"/>
  <c r="H103" i="2"/>
  <c r="B104" i="2" s="1"/>
  <c r="D103" i="2" l="1"/>
  <c r="C104" i="2" l="1"/>
  <c r="G103" i="2"/>
  <c r="F104" i="2" s="1"/>
  <c r="J104" i="2" l="1"/>
  <c r="E104" i="2"/>
  <c r="K103" i="2"/>
  <c r="H104" i="2" l="1"/>
  <c r="B105" i="2" s="1"/>
  <c r="G104" i="2" l="1"/>
  <c r="F105" i="2" s="1"/>
  <c r="E105" i="2" s="1"/>
  <c r="D104" i="2"/>
  <c r="C105" i="2" s="1"/>
  <c r="J105" i="2" l="1"/>
  <c r="H105" i="2"/>
  <c r="K104" i="2"/>
  <c r="G105" i="2" l="1"/>
  <c r="F106" i="2" s="1"/>
  <c r="E106" i="2" s="1"/>
  <c r="B106" i="2"/>
  <c r="D105" i="2"/>
  <c r="C106" i="2" s="1"/>
  <c r="H106" i="2" s="1"/>
  <c r="B107" i="2" s="1"/>
  <c r="J106" i="2" l="1"/>
  <c r="D106" i="2"/>
  <c r="C107" i="2" s="1"/>
  <c r="K105" i="2"/>
  <c r="G106" i="2"/>
  <c r="F107" i="2" s="1"/>
  <c r="E107" i="2" s="1"/>
  <c r="H107" i="2" l="1"/>
  <c r="B108" i="2" s="1"/>
  <c r="J107" i="2"/>
  <c r="K106" i="2"/>
  <c r="D107" i="2" l="1"/>
  <c r="C108" i="2" s="1"/>
  <c r="G107" i="2"/>
  <c r="F108" i="2" s="1"/>
  <c r="J108" i="2" l="1"/>
  <c r="K107" i="2"/>
  <c r="E108" i="2"/>
  <c r="H108" i="2" s="1"/>
  <c r="B109" i="2" s="1"/>
  <c r="G108" i="2" l="1"/>
  <c r="F109" i="2" s="1"/>
  <c r="E109" i="2" l="1"/>
  <c r="D108" i="2"/>
  <c r="C109" i="2" l="1"/>
  <c r="K108" i="2"/>
  <c r="H109" i="2" l="1"/>
  <c r="B110" i="2" s="1"/>
  <c r="J109" i="2"/>
  <c r="D109" i="2" l="1"/>
  <c r="C110" i="2" l="1"/>
  <c r="G109" i="2"/>
  <c r="F110" i="2" s="1"/>
  <c r="J110" i="2" l="1"/>
  <c r="E110" i="2"/>
  <c r="K109" i="2"/>
  <c r="H110" i="2" l="1"/>
  <c r="G110" i="2" l="1"/>
  <c r="F111" i="2" s="1"/>
  <c r="B111" i="2"/>
  <c r="E111" i="2"/>
  <c r="D110" i="2"/>
  <c r="K110" i="2" l="1"/>
  <c r="C111" i="2"/>
  <c r="J111" i="2" l="1"/>
  <c r="H111" i="2"/>
  <c r="B112" i="2" s="1"/>
  <c r="D111" i="2" l="1"/>
  <c r="C112" i="2" l="1"/>
  <c r="G111" i="2"/>
  <c r="F112" i="2" s="1"/>
  <c r="E112" i="2" s="1"/>
  <c r="J112" i="2" l="1"/>
  <c r="H112" i="2"/>
  <c r="B113" i="2" s="1"/>
  <c r="K111" i="2"/>
  <c r="G112" i="2" l="1"/>
  <c r="F113" i="2" s="1"/>
  <c r="E113" i="2" s="1"/>
  <c r="D112" i="2"/>
  <c r="K112" i="2" l="1"/>
  <c r="C113" i="2"/>
  <c r="H113" i="2" l="1"/>
  <c r="B114" i="2" s="1"/>
  <c r="J113" i="2"/>
  <c r="D113" i="2" l="1"/>
  <c r="G113" i="2" l="1"/>
  <c r="F114" i="2" s="1"/>
  <c r="C114" i="2"/>
  <c r="J114" i="2" l="1"/>
  <c r="E114" i="2"/>
  <c r="K113" i="2"/>
  <c r="H114" i="2" l="1"/>
  <c r="D114" i="2" l="1"/>
  <c r="B115" i="2"/>
  <c r="G114" i="2"/>
  <c r="F115" i="2" s="1"/>
  <c r="E115" i="2" s="1"/>
  <c r="C115" i="2"/>
  <c r="K114" i="2" l="1"/>
  <c r="H115" i="2"/>
  <c r="B116" i="2" s="1"/>
  <c r="J115" i="2"/>
  <c r="D115" i="2" l="1"/>
  <c r="G115" i="2" l="1"/>
  <c r="F116" i="2" s="1"/>
  <c r="E116" i="2" s="1"/>
  <c r="C116" i="2"/>
  <c r="H116" i="2" l="1"/>
  <c r="K115" i="2"/>
  <c r="J116" i="2"/>
  <c r="D116" i="2" l="1"/>
  <c r="B117" i="2"/>
  <c r="C117" i="2"/>
  <c r="G116" i="2"/>
  <c r="F117" i="2" s="1"/>
  <c r="J117" i="2" l="1"/>
  <c r="E117" i="2"/>
  <c r="K116" i="2"/>
  <c r="H117" i="2" l="1"/>
  <c r="B118" i="2" s="1"/>
  <c r="G117" i="2" l="1"/>
  <c r="F118" i="2" s="1"/>
  <c r="E118" i="2" s="1"/>
  <c r="D117" i="2"/>
  <c r="C118" i="2" l="1"/>
  <c r="K117" i="2"/>
  <c r="H118" i="2" l="1"/>
  <c r="B119" i="2" s="1"/>
  <c r="J118" i="2"/>
  <c r="D118" i="2" l="1"/>
  <c r="G118" i="2" l="1"/>
  <c r="F119" i="2" s="1"/>
  <c r="C119" i="2"/>
  <c r="J119" i="2" l="1"/>
  <c r="K118" i="2"/>
  <c r="E119" i="2"/>
  <c r="H119" i="2" l="1"/>
  <c r="G119" i="2" l="1"/>
  <c r="F120" i="2" s="1"/>
  <c r="B120" i="2"/>
  <c r="D119" i="2"/>
  <c r="K119" i="2" s="1"/>
  <c r="E120" i="2"/>
  <c r="C120" i="2" l="1"/>
  <c r="H120" i="2" s="1"/>
  <c r="B121" i="2" s="1"/>
  <c r="J120" i="2" l="1"/>
  <c r="D120" i="2"/>
  <c r="C121" i="2" l="1"/>
  <c r="G120" i="2"/>
  <c r="F121" i="2" s="1"/>
  <c r="J121" i="2" l="1"/>
  <c r="E121" i="2"/>
  <c r="H121" i="2" s="1"/>
  <c r="B122" i="2" s="1"/>
  <c r="K120" i="2"/>
  <c r="G121" i="2" l="1"/>
  <c r="F122" i="2" s="1"/>
  <c r="E122" i="2" s="1"/>
  <c r="D121" i="2"/>
  <c r="K121" i="2" l="1"/>
  <c r="C122" i="2"/>
  <c r="H122" i="2" l="1"/>
  <c r="B123" i="2" s="1"/>
  <c r="J122" i="2"/>
  <c r="D122" i="2" l="1"/>
  <c r="C123" i="2" l="1"/>
  <c r="G122" i="2"/>
  <c r="F123" i="2" s="1"/>
  <c r="E123" i="2" s="1"/>
  <c r="H123" i="2" l="1"/>
  <c r="J123" i="2"/>
  <c r="K122" i="2"/>
  <c r="D123" i="2" l="1"/>
  <c r="B124" i="2"/>
  <c r="G123" i="2"/>
  <c r="F124" i="2" s="1"/>
  <c r="E124" i="2" s="1"/>
  <c r="C124" i="2"/>
  <c r="K123" i="2" l="1"/>
  <c r="H124" i="2"/>
  <c r="B125" i="2" s="1"/>
  <c r="J124" i="2"/>
  <c r="G124" i="2" l="1"/>
  <c r="F125" i="2" s="1"/>
  <c r="E125" i="2" s="1"/>
  <c r="D124" i="2" l="1"/>
  <c r="K124" i="2" l="1"/>
  <c r="C125" i="2"/>
  <c r="J125" i="2" l="1"/>
  <c r="H125" i="2" l="1"/>
  <c r="B126" i="2" s="1"/>
  <c r="G125" i="2" l="1"/>
  <c r="F126" i="2" s="1"/>
  <c r="E126" i="2" s="1"/>
  <c r="D125" i="2"/>
  <c r="K125" i="2" l="1"/>
  <c r="C126" i="2"/>
  <c r="J126" i="2" l="1"/>
  <c r="H126" i="2" l="1"/>
  <c r="D126" i="2" l="1"/>
  <c r="B127" i="2"/>
  <c r="C127" i="2"/>
  <c r="G126" i="2"/>
  <c r="F127" i="2" s="1"/>
  <c r="E127" i="2" s="1"/>
  <c r="H127" i="2" l="1"/>
  <c r="B128" i="2" s="1"/>
  <c r="J127" i="2"/>
  <c r="K126" i="2"/>
  <c r="G127" i="2" l="1"/>
  <c r="F128" i="2" s="1"/>
  <c r="E128" i="2" s="1"/>
  <c r="D127" i="2"/>
  <c r="C128" i="2" l="1"/>
  <c r="K127" i="2"/>
  <c r="J128" i="2" l="1"/>
  <c r="H128" i="2" l="1"/>
  <c r="D128" i="2" l="1"/>
  <c r="B129" i="2"/>
  <c r="C129" i="2"/>
  <c r="G128" i="2"/>
  <c r="F129" i="2" s="1"/>
  <c r="E129" i="2" s="1"/>
  <c r="J129" i="2" l="1"/>
  <c r="H129" i="2"/>
  <c r="K128" i="2"/>
  <c r="D129" i="2" l="1"/>
  <c r="B130" i="2"/>
  <c r="C130" i="2"/>
  <c r="G129" i="2"/>
  <c r="F130" i="2" s="1"/>
  <c r="J130" i="2" s="1"/>
  <c r="E130" i="2" l="1"/>
  <c r="K129" i="2"/>
  <c r="H130" i="2" l="1"/>
  <c r="B131" i="2" s="1"/>
  <c r="D130" i="2" l="1"/>
  <c r="G130" i="2"/>
  <c r="F131" i="2" s="1"/>
  <c r="E131" i="2" s="1"/>
  <c r="K130" i="2" l="1"/>
  <c r="C131" i="2"/>
  <c r="J131" i="2" l="1"/>
  <c r="H131" i="2" l="1"/>
  <c r="B132" i="2" s="1"/>
  <c r="G131" i="2" l="1"/>
  <c r="F132" i="2" s="1"/>
  <c r="E132" i="2" s="1"/>
  <c r="D131" i="2"/>
  <c r="K131" i="2" l="1"/>
  <c r="C132" i="2"/>
  <c r="J132" i="2" l="1"/>
  <c r="H132" i="2" l="1"/>
  <c r="D132" i="2" l="1"/>
  <c r="B133" i="2"/>
  <c r="C133" i="2"/>
  <c r="G132" i="2"/>
  <c r="F133" i="2" s="1"/>
  <c r="E133" i="2" s="1"/>
  <c r="H133" i="2" l="1"/>
  <c r="D133" i="2"/>
  <c r="J133" i="2"/>
  <c r="K132" i="2"/>
  <c r="G133" i="2" l="1"/>
  <c r="F134" i="2" s="1"/>
  <c r="E134" i="2" s="1"/>
  <c r="B134" i="2"/>
  <c r="K133" i="2"/>
  <c r="C134" i="2"/>
  <c r="J134" i="2" l="1"/>
  <c r="H134" i="2"/>
  <c r="D134" i="2" l="1"/>
  <c r="B135" i="2"/>
  <c r="G134" i="2"/>
  <c r="F135" i="2" s="1"/>
  <c r="E135" i="2" s="1"/>
  <c r="C135" i="2"/>
  <c r="K134" i="2" l="1"/>
  <c r="J135" i="2"/>
  <c r="H135" i="2"/>
  <c r="B136" i="2" s="1"/>
  <c r="G135" i="2" l="1"/>
  <c r="F136" i="2" s="1"/>
  <c r="E136" i="2" s="1"/>
  <c r="D135" i="2"/>
  <c r="K135" i="2" l="1"/>
  <c r="C136" i="2"/>
  <c r="J136" i="2" l="1"/>
  <c r="H136" i="2" l="1"/>
  <c r="B137" i="2" s="1"/>
  <c r="G136" i="2" l="1"/>
  <c r="F137" i="2" s="1"/>
  <c r="E137" i="2" s="1"/>
  <c r="D136" i="2"/>
  <c r="K136" i="2" l="1"/>
  <c r="C137" i="2"/>
  <c r="J137" i="2" l="1"/>
  <c r="H137" i="2" l="1"/>
  <c r="B138" i="2" s="1"/>
  <c r="D137" i="2"/>
  <c r="C138" i="2" l="1"/>
  <c r="G137" i="2"/>
  <c r="F138" i="2" s="1"/>
  <c r="E138" i="2" s="1"/>
  <c r="H138" i="2" l="1"/>
  <c r="J138" i="2"/>
  <c r="K137" i="2"/>
  <c r="G138" i="2" l="1"/>
  <c r="F139" i="2" s="1"/>
  <c r="B139" i="2"/>
  <c r="D138" i="2"/>
  <c r="K138" i="2" s="1"/>
  <c r="E139" i="2"/>
  <c r="C139" i="2" l="1"/>
  <c r="J139" i="2" s="1"/>
  <c r="H139" i="2" l="1"/>
  <c r="B140" i="2" s="1"/>
  <c r="G139" i="2" l="1"/>
  <c r="F140" i="2" s="1"/>
  <c r="E140" i="2" s="1"/>
  <c r="D139" i="2"/>
  <c r="K139" i="2" l="1"/>
  <c r="C140" i="2"/>
  <c r="J140" i="2" l="1"/>
  <c r="H140" i="2" l="1"/>
  <c r="D140" i="2" l="1"/>
  <c r="B141" i="2"/>
  <c r="C141" i="2"/>
  <c r="G140" i="2"/>
  <c r="F141" i="2" s="1"/>
  <c r="E141" i="2" s="1"/>
  <c r="J141" i="2" l="1"/>
  <c r="K140" i="2"/>
  <c r="H141" i="2" l="1"/>
  <c r="D141" i="2" l="1"/>
  <c r="B142" i="2"/>
  <c r="C142" i="2"/>
  <c r="G141" i="2"/>
  <c r="F142" i="2" s="1"/>
  <c r="J142" i="2" s="1"/>
  <c r="E142" i="2" l="1"/>
  <c r="H142" i="2" s="1"/>
  <c r="B143" i="2" s="1"/>
  <c r="K141" i="2"/>
  <c r="G142" i="2" l="1"/>
  <c r="F143" i="2" s="1"/>
  <c r="E143" i="2" s="1"/>
  <c r="D142" i="2"/>
  <c r="K142" i="2" l="1"/>
  <c r="C143" i="2"/>
  <c r="J143" i="2" l="1"/>
  <c r="H143" i="2" l="1"/>
  <c r="D143" i="2" l="1"/>
  <c r="B144" i="2"/>
  <c r="C144" i="2"/>
  <c r="G143" i="2"/>
  <c r="F144" i="2" s="1"/>
  <c r="J144" i="2" s="1"/>
  <c r="E144" i="2" l="1"/>
  <c r="K143" i="2"/>
  <c r="H144" i="2" l="1"/>
  <c r="B145" i="2" s="1"/>
  <c r="D144" i="2" l="1"/>
  <c r="G144" i="2"/>
  <c r="F145" i="2" s="1"/>
  <c r="E145" i="2" s="1"/>
  <c r="K144" i="2" l="1"/>
  <c r="C145" i="2"/>
  <c r="J145" i="2" l="1"/>
  <c r="H145" i="2" l="1"/>
  <c r="B146" i="2" s="1"/>
  <c r="G145" i="2" l="1"/>
  <c r="F146" i="2" s="1"/>
  <c r="E146" i="2" s="1"/>
  <c r="D145" i="2"/>
  <c r="K145" i="2" l="1"/>
  <c r="C146" i="2"/>
  <c r="J146" i="2" l="1"/>
  <c r="H146" i="2" l="1"/>
  <c r="B147" i="2" s="1"/>
  <c r="G146" i="2" l="1"/>
  <c r="F147" i="2" s="1"/>
  <c r="E147" i="2" s="1"/>
  <c r="D146" i="2"/>
  <c r="K146" i="2" l="1"/>
  <c r="C147" i="2"/>
  <c r="J147" i="2" l="1"/>
  <c r="H147" i="2" l="1"/>
  <c r="D147" i="2" l="1"/>
  <c r="B148" i="2"/>
  <c r="C148" i="2"/>
  <c r="G147" i="2"/>
  <c r="F148" i="2" s="1"/>
  <c r="E148" i="2" s="1"/>
  <c r="H148" i="2" l="1"/>
  <c r="J148" i="2"/>
  <c r="K147" i="2"/>
  <c r="D148" i="2" l="1"/>
  <c r="B149" i="2"/>
  <c r="G148" i="2"/>
  <c r="F149" i="2" s="1"/>
  <c r="C149" i="2"/>
  <c r="J149" i="2" l="1"/>
  <c r="E149" i="2"/>
  <c r="H149" i="2" s="1"/>
  <c r="B150" i="2" s="1"/>
  <c r="K148" i="2"/>
  <c r="G149" i="2" l="1"/>
  <c r="F150" i="2" s="1"/>
  <c r="E150" i="2" s="1"/>
  <c r="D149" i="2"/>
  <c r="K149" i="2" l="1"/>
  <c r="C150" i="2"/>
  <c r="J150" i="2" l="1"/>
  <c r="H150" i="2" l="1"/>
  <c r="D150" i="2" l="1"/>
  <c r="B151" i="2"/>
  <c r="G150" i="2"/>
  <c r="F151" i="2" s="1"/>
  <c r="E151" i="2" s="1"/>
  <c r="C151" i="2"/>
  <c r="J151" i="2" l="1"/>
  <c r="H151" i="2"/>
  <c r="K150" i="2"/>
  <c r="G151" i="2" l="1"/>
  <c r="F152" i="2" s="1"/>
  <c r="E152" i="2" s="1"/>
  <c r="B152" i="2"/>
  <c r="D151" i="2"/>
  <c r="C152" i="2" l="1"/>
  <c r="K151" i="2"/>
  <c r="J152" i="2" l="1"/>
  <c r="H152" i="2" l="1"/>
  <c r="D152" i="2" l="1"/>
  <c r="B153" i="2"/>
  <c r="C153" i="2"/>
  <c r="G152" i="2"/>
  <c r="F153" i="2" s="1"/>
  <c r="J153" i="2" s="1"/>
  <c r="E153" i="2" l="1"/>
  <c r="H153" i="2" s="1"/>
  <c r="B154" i="2" s="1"/>
  <c r="K152" i="2"/>
  <c r="D153" i="2" l="1"/>
  <c r="G153" i="2"/>
  <c r="F154" i="2" s="1"/>
  <c r="E154" i="2" s="1"/>
  <c r="K153" i="2" l="1"/>
  <c r="C154" i="2"/>
  <c r="J154" i="2" l="1"/>
  <c r="H154" i="2" l="1"/>
  <c r="B155" i="2" s="1"/>
  <c r="G154" i="2" l="1"/>
  <c r="F155" i="2" s="1"/>
  <c r="E155" i="2" s="1"/>
  <c r="D154" i="2"/>
  <c r="K154" i="2" l="1"/>
  <c r="C155" i="2"/>
  <c r="J155" i="2" l="1"/>
  <c r="H155" i="2" l="1"/>
  <c r="D155" i="2" l="1"/>
  <c r="B156" i="2"/>
  <c r="G155" i="2"/>
  <c r="F156" i="2" s="1"/>
  <c r="E156" i="2" s="1"/>
  <c r="C156" i="2"/>
  <c r="J156" i="2" l="1"/>
  <c r="H156" i="2"/>
  <c r="K155" i="2"/>
  <c r="G156" i="2" l="1"/>
  <c r="F157" i="2" s="1"/>
  <c r="E157" i="2" s="1"/>
  <c r="B157" i="2"/>
  <c r="D156" i="2"/>
  <c r="C157" i="2" l="1"/>
  <c r="K156" i="2"/>
  <c r="J157" i="2" l="1"/>
  <c r="H157" i="2" l="1"/>
  <c r="D157" i="2" l="1"/>
  <c r="B158" i="2"/>
  <c r="G157" i="2"/>
  <c r="F158" i="2" s="1"/>
  <c r="E158" i="2" s="1"/>
  <c r="C158" i="2"/>
  <c r="K157" i="2" l="1"/>
  <c r="J158" i="2"/>
  <c r="H158" i="2" l="1"/>
  <c r="D158" i="2" l="1"/>
  <c r="B159" i="2"/>
  <c r="C159" i="2"/>
  <c r="G158" i="2"/>
  <c r="F159" i="2" s="1"/>
  <c r="J159" i="2" l="1"/>
  <c r="E159" i="2"/>
  <c r="K158" i="2"/>
  <c r="H159" i="2" l="1"/>
  <c r="G159" i="2" l="1"/>
  <c r="F160" i="2" s="1"/>
  <c r="B160" i="2"/>
  <c r="E160" i="2"/>
  <c r="D159" i="2"/>
  <c r="C160" i="2" l="1"/>
  <c r="K159" i="2"/>
  <c r="J160" i="2" l="1"/>
  <c r="H160" i="2" l="1"/>
  <c r="D160" i="2" l="1"/>
  <c r="B161" i="2"/>
  <c r="C161" i="2"/>
  <c r="G160" i="2"/>
  <c r="F161" i="2" s="1"/>
  <c r="E161" i="2" s="1"/>
  <c r="H161" i="2" l="1"/>
  <c r="J161" i="2"/>
  <c r="K160" i="2"/>
  <c r="D161" i="2" l="1"/>
  <c r="B162" i="2"/>
  <c r="C162" i="2"/>
  <c r="G161" i="2"/>
  <c r="F162" i="2" s="1"/>
  <c r="E162" i="2" s="1"/>
  <c r="J162" i="2" l="1"/>
  <c r="K161" i="2"/>
  <c r="H162" i="2" l="1"/>
  <c r="D162" i="2" l="1"/>
  <c r="B163" i="2"/>
  <c r="G162" i="2"/>
  <c r="F163" i="2" s="1"/>
  <c r="E163" i="2" s="1"/>
  <c r="K162" i="2"/>
  <c r="C163" i="2"/>
  <c r="J163" i="2" l="1"/>
  <c r="H163" i="2" l="1"/>
  <c r="B164" i="2" s="1"/>
  <c r="G163" i="2" l="1"/>
  <c r="F164" i="2" s="1"/>
  <c r="E164" i="2" s="1"/>
  <c r="D163" i="2"/>
  <c r="K163" i="2" l="1"/>
  <c r="C164" i="2"/>
  <c r="J164" i="2" l="1"/>
  <c r="H164" i="2" l="1"/>
  <c r="D164" i="2" l="1"/>
  <c r="B165" i="2"/>
  <c r="C165" i="2"/>
  <c r="G164" i="2"/>
  <c r="F165" i="2" s="1"/>
  <c r="E165" i="2" s="1"/>
  <c r="H165" i="2" l="1"/>
  <c r="J165" i="2"/>
  <c r="K164" i="2"/>
  <c r="D165" i="2" l="1"/>
  <c r="B166" i="2"/>
  <c r="C166" i="2"/>
  <c r="G165" i="2"/>
  <c r="F166" i="2" s="1"/>
  <c r="E166" i="2" s="1"/>
  <c r="J166" i="2" l="1"/>
  <c r="K165" i="2"/>
  <c r="H166" i="2" l="1"/>
  <c r="D166" i="2" l="1"/>
  <c r="B167" i="2"/>
  <c r="G166" i="2"/>
  <c r="F167" i="2" s="1"/>
  <c r="E167" i="2" s="1"/>
  <c r="C167" i="2"/>
  <c r="J167" i="2" l="1"/>
  <c r="K166" i="2"/>
  <c r="H167" i="2" l="1"/>
  <c r="B168" i="2" s="1"/>
  <c r="G167" i="2" l="1"/>
  <c r="F168" i="2" s="1"/>
  <c r="E168" i="2" s="1"/>
  <c r="D167" i="2"/>
  <c r="K167" i="2" l="1"/>
  <c r="C168" i="2"/>
  <c r="J168" i="2" l="1"/>
  <c r="H168" i="2" l="1"/>
  <c r="D168" i="2" l="1"/>
  <c r="B169" i="2"/>
  <c r="C169" i="2"/>
  <c r="G168" i="2"/>
  <c r="F169" i="2" s="1"/>
  <c r="E169" i="2" s="1"/>
  <c r="J169" i="2" l="1"/>
  <c r="H169" i="2"/>
  <c r="K168" i="2"/>
  <c r="D169" i="2" l="1"/>
  <c r="B170" i="2"/>
  <c r="G169" i="2"/>
  <c r="F170" i="2" s="1"/>
  <c r="E170" i="2" s="1"/>
  <c r="C170" i="2"/>
  <c r="K169" i="2" l="1"/>
  <c r="J170" i="2"/>
  <c r="H170" i="2"/>
  <c r="D170" i="2" l="1"/>
  <c r="B171" i="2"/>
  <c r="C171" i="2"/>
  <c r="G170" i="2"/>
  <c r="F171" i="2" s="1"/>
  <c r="E171" i="2" s="1"/>
  <c r="K170" i="2" l="1"/>
  <c r="H171" i="2"/>
  <c r="J171" i="2"/>
  <c r="G171" i="2" l="1"/>
  <c r="F172" i="2" s="1"/>
  <c r="E172" i="2" s="1"/>
  <c r="B172" i="2"/>
  <c r="D171" i="2"/>
  <c r="C172" i="2" s="1"/>
  <c r="J172" i="2" l="1"/>
  <c r="K171" i="2"/>
  <c r="H172" i="2"/>
  <c r="B173" i="2" s="1"/>
  <c r="D172" i="2"/>
  <c r="G172" i="2" l="1"/>
  <c r="F173" i="2" s="1"/>
  <c r="E173" i="2" s="1"/>
  <c r="C173" i="2"/>
  <c r="K172" i="2" l="1"/>
  <c r="J173" i="2"/>
  <c r="H173" i="2" l="1"/>
  <c r="D173" i="2" l="1"/>
  <c r="B174" i="2"/>
  <c r="G173" i="2"/>
  <c r="F174" i="2" s="1"/>
  <c r="E174" i="2" s="1"/>
  <c r="C174" i="2"/>
  <c r="K173" i="2" l="1"/>
  <c r="H174" i="2"/>
  <c r="J174" i="2"/>
  <c r="D174" i="2" l="1"/>
  <c r="B175" i="2"/>
  <c r="C175" i="2"/>
  <c r="G174" i="2"/>
  <c r="F175" i="2" s="1"/>
  <c r="E175" i="2" s="1"/>
  <c r="J175" i="2" l="1"/>
  <c r="K174" i="2"/>
  <c r="H175" i="2" l="1"/>
  <c r="D175" i="2" l="1"/>
  <c r="B176" i="2"/>
  <c r="G175" i="2"/>
  <c r="F176" i="2" s="1"/>
  <c r="E176" i="2" s="1"/>
  <c r="C176" i="2"/>
  <c r="J176" i="2" l="1"/>
  <c r="K175" i="2"/>
  <c r="H176" i="2" l="1"/>
  <c r="D176" i="2" l="1"/>
  <c r="B177" i="2"/>
  <c r="G176" i="2"/>
  <c r="F177" i="2" s="1"/>
  <c r="E177" i="2" s="1"/>
  <c r="C177" i="2"/>
  <c r="H177" i="2" l="1"/>
  <c r="B178" i="2" s="1"/>
  <c r="J177" i="2"/>
  <c r="K176" i="2"/>
  <c r="D177" i="2"/>
  <c r="C178" i="2" s="1"/>
  <c r="G177" i="2"/>
  <c r="F178" i="2" s="1"/>
  <c r="E178" i="2" s="1"/>
  <c r="K177" i="2" l="1"/>
  <c r="J178" i="2"/>
  <c r="H178" i="2" l="1"/>
  <c r="D178" i="2" l="1"/>
  <c r="B179" i="2"/>
  <c r="C179" i="2"/>
  <c r="G178" i="2"/>
  <c r="F179" i="2" s="1"/>
  <c r="J179" i="2" s="1"/>
  <c r="E179" i="2" l="1"/>
  <c r="H179" i="2" s="1"/>
  <c r="B180" i="2" s="1"/>
  <c r="K178" i="2"/>
  <c r="D179" i="2" l="1"/>
  <c r="G179" i="2"/>
  <c r="F180" i="2" s="1"/>
  <c r="E180" i="2" s="1"/>
  <c r="K179" i="2" l="1"/>
  <c r="C180" i="2"/>
  <c r="J180" i="2" l="1"/>
  <c r="H180" i="2" l="1"/>
  <c r="D180" i="2" l="1"/>
  <c r="B181" i="2"/>
  <c r="G180" i="2"/>
  <c r="F181" i="2" s="1"/>
  <c r="C181" i="2"/>
  <c r="K180" i="2" l="1"/>
  <c r="E181" i="2"/>
  <c r="J181" i="2"/>
  <c r="H181" i="2" l="1"/>
  <c r="D181" i="2" l="1"/>
  <c r="B182" i="2"/>
  <c r="G181" i="2"/>
  <c r="F182" i="2" s="1"/>
  <c r="E182" i="2" s="1"/>
  <c r="C182" i="2"/>
  <c r="J182" i="2" l="1"/>
  <c r="K181" i="2"/>
  <c r="H182" i="2"/>
  <c r="G182" i="2" l="1"/>
  <c r="F183" i="2" s="1"/>
  <c r="B183" i="2"/>
  <c r="D182" i="2"/>
  <c r="C183" i="2" s="1"/>
  <c r="E183" i="2"/>
  <c r="J183" i="2"/>
  <c r="H183" i="2" l="1"/>
  <c r="K182" i="2"/>
  <c r="G183" i="2"/>
  <c r="F184" i="2" s="1"/>
  <c r="D183" i="2" l="1"/>
  <c r="C184" i="2" s="1"/>
  <c r="B184" i="2"/>
  <c r="J184" i="2"/>
  <c r="E184" i="2"/>
  <c r="H184" i="2" s="1"/>
  <c r="K183" i="2"/>
  <c r="D184" i="2" l="1"/>
  <c r="B185" i="2"/>
  <c r="G184" i="2"/>
  <c r="F185" i="2" s="1"/>
  <c r="E185" i="2" s="1"/>
  <c r="C185" i="2"/>
  <c r="H185" i="2" l="1"/>
  <c r="J185" i="2"/>
  <c r="K184" i="2"/>
  <c r="D185" i="2" l="1"/>
  <c r="B186" i="2"/>
  <c r="C186" i="2"/>
  <c r="G185" i="2"/>
  <c r="F186" i="2" s="1"/>
  <c r="E186" i="2" s="1"/>
  <c r="J186" i="2" l="1"/>
  <c r="H186" i="2"/>
  <c r="K185" i="2"/>
  <c r="D186" i="2" l="1"/>
  <c r="B187" i="2"/>
  <c r="C187" i="2"/>
  <c r="G186" i="2"/>
  <c r="F187" i="2" s="1"/>
  <c r="E187" i="2" s="1"/>
  <c r="H187" i="2" l="1"/>
  <c r="D187" i="2"/>
  <c r="C188" i="2" s="1"/>
  <c r="J187" i="2"/>
  <c r="K186" i="2"/>
  <c r="G187" i="2" l="1"/>
  <c r="F188" i="2" s="1"/>
  <c r="E188" i="2" s="1"/>
  <c r="B188" i="2"/>
  <c r="K187" i="2"/>
  <c r="J188" i="2"/>
  <c r="H188" i="2" l="1"/>
  <c r="D188" i="2" l="1"/>
  <c r="B189" i="2"/>
  <c r="C189" i="2"/>
  <c r="G188" i="2"/>
  <c r="F189" i="2" s="1"/>
  <c r="E189" i="2" s="1"/>
  <c r="H189" i="2" l="1"/>
  <c r="J189" i="2"/>
  <c r="K188" i="2"/>
  <c r="D189" i="2" l="1"/>
  <c r="B190" i="2"/>
  <c r="C190" i="2"/>
  <c r="G189" i="2"/>
  <c r="F190" i="2" s="1"/>
  <c r="E190" i="2" s="1"/>
  <c r="H190" i="2" l="1"/>
  <c r="J190" i="2"/>
  <c r="K189" i="2"/>
  <c r="G190" i="2" l="1"/>
  <c r="F191" i="2" s="1"/>
  <c r="B191" i="2"/>
  <c r="D190" i="2"/>
  <c r="K190" i="2" s="1"/>
  <c r="E191" i="2"/>
  <c r="C191" i="2" l="1"/>
  <c r="J191" i="2" s="1"/>
  <c r="H191" i="2" l="1"/>
  <c r="D191" i="2" l="1"/>
  <c r="C192" i="2" s="1"/>
  <c r="B192" i="2"/>
  <c r="G191" i="2"/>
  <c r="F192" i="2" s="1"/>
  <c r="E192" i="2" s="1"/>
  <c r="H192" i="2" s="1"/>
  <c r="B193" i="2" s="1"/>
  <c r="G192" i="2" l="1"/>
  <c r="F193" i="2" s="1"/>
  <c r="E193" i="2" s="1"/>
  <c r="D192" i="2"/>
  <c r="C193" i="2" s="1"/>
  <c r="J192" i="2"/>
  <c r="K191" i="2"/>
  <c r="K192" i="2" l="1"/>
  <c r="J193" i="2"/>
  <c r="H193" i="2" l="1"/>
  <c r="D193" i="2" l="1"/>
  <c r="B194" i="2"/>
  <c r="G193" i="2"/>
  <c r="F194" i="2" s="1"/>
  <c r="E194" i="2" s="1"/>
  <c r="C194" i="2"/>
  <c r="K193" i="2" l="1"/>
  <c r="H194" i="2"/>
  <c r="B195" i="2" s="1"/>
  <c r="J194" i="2"/>
  <c r="G194" i="2" l="1"/>
  <c r="F195" i="2" s="1"/>
  <c r="E195" i="2" s="1"/>
  <c r="D194" i="2"/>
  <c r="K194" i="2" l="1"/>
  <c r="C195" i="2"/>
  <c r="J195" i="2" l="1"/>
  <c r="H195" i="2" l="1"/>
  <c r="D195" i="2" l="1"/>
  <c r="B196" i="2"/>
  <c r="C196" i="2"/>
  <c r="G195" i="2"/>
  <c r="F196" i="2" s="1"/>
  <c r="E196" i="2" s="1"/>
  <c r="K195" i="2" l="1"/>
  <c r="J196" i="2"/>
  <c r="H196" i="2"/>
  <c r="G196" i="2" l="1"/>
  <c r="F197" i="2" s="1"/>
  <c r="E197" i="2" s="1"/>
  <c r="B197" i="2"/>
  <c r="D196" i="2"/>
  <c r="C197" i="2" s="1"/>
  <c r="H197" i="2" l="1"/>
  <c r="B198" i="2" s="1"/>
  <c r="J197" i="2"/>
  <c r="K196" i="2"/>
  <c r="G197" i="2" l="1"/>
  <c r="F198" i="2" s="1"/>
  <c r="E198" i="2" s="1"/>
  <c r="D197" i="2"/>
  <c r="K197" i="2" l="1"/>
  <c r="C198" i="2"/>
  <c r="J198" i="2" l="1"/>
  <c r="H198" i="2" l="1"/>
  <c r="B199" i="2" s="1"/>
  <c r="G198" i="2" l="1"/>
  <c r="F199" i="2" s="1"/>
  <c r="E199" i="2" s="1"/>
  <c r="D198" i="2"/>
  <c r="K198" i="2" l="1"/>
  <c r="C199" i="2"/>
  <c r="J199" i="2" l="1"/>
  <c r="H199" i="2" l="1"/>
  <c r="D199" i="2" l="1"/>
  <c r="B200" i="2"/>
  <c r="G199" i="2"/>
  <c r="F200" i="2" s="1"/>
  <c r="E200" i="2" s="1"/>
  <c r="C200" i="2"/>
  <c r="H200" i="2" l="1"/>
  <c r="B201" i="2" s="1"/>
  <c r="K199" i="2"/>
  <c r="J200" i="2"/>
  <c r="D200" i="2" l="1"/>
  <c r="G200" i="2"/>
  <c r="F201" i="2" s="1"/>
  <c r="E201" i="2" s="1"/>
  <c r="K200" i="2" l="1"/>
  <c r="C201" i="2"/>
  <c r="J201" i="2" l="1"/>
  <c r="H201" i="2" l="1"/>
  <c r="D201" i="2" l="1"/>
  <c r="B202" i="2"/>
  <c r="C202" i="2"/>
  <c r="G201" i="2"/>
  <c r="F202" i="2" s="1"/>
  <c r="E202" i="2" s="1"/>
  <c r="H202" i="2" l="1"/>
  <c r="J202" i="2"/>
  <c r="K201" i="2"/>
  <c r="D202" i="2" l="1"/>
  <c r="B203" i="2"/>
  <c r="G202" i="2"/>
  <c r="F203" i="2" s="1"/>
  <c r="E203" i="2" s="1"/>
  <c r="C203" i="2"/>
  <c r="K202" i="2" l="1"/>
  <c r="J203" i="2"/>
  <c r="H203" i="2"/>
  <c r="D203" i="2" l="1"/>
  <c r="B204" i="2"/>
  <c r="C204" i="2"/>
  <c r="G203" i="2"/>
  <c r="F204" i="2" s="1"/>
  <c r="E204" i="2" s="1"/>
  <c r="J204" i="2" l="1"/>
  <c r="K203" i="2"/>
  <c r="H204" i="2" l="1"/>
  <c r="G204" i="2" s="1"/>
  <c r="D204" i="2" l="1"/>
  <c r="K204" i="2" s="1"/>
</calcChain>
</file>

<file path=xl/sharedStrings.xml><?xml version="1.0" encoding="utf-8"?>
<sst xmlns="http://schemas.openxmlformats.org/spreadsheetml/2006/main" count="25" uniqueCount="25">
  <si>
    <r>
      <t>a</t>
    </r>
    <r>
      <rPr>
        <b/>
        <vertAlign val="subscript"/>
        <sz val="12"/>
        <rFont val="Arial"/>
        <family val="2"/>
        <charset val="238"/>
      </rPr>
      <t>x</t>
    </r>
  </si>
  <si>
    <r>
      <t>a</t>
    </r>
    <r>
      <rPr>
        <b/>
        <vertAlign val="subscript"/>
        <sz val="12"/>
        <rFont val="Arial"/>
        <family val="2"/>
        <charset val="238"/>
      </rPr>
      <t>y</t>
    </r>
  </si>
  <si>
    <t>G</t>
  </si>
  <si>
    <t>GM</t>
  </si>
  <si>
    <t xml:space="preserve"> </t>
  </si>
  <si>
    <r>
      <t xml:space="preserve">dt </t>
    </r>
    <r>
      <rPr>
        <sz val="12"/>
        <rFont val="Geneva"/>
        <charset val="238"/>
      </rPr>
      <t>(s)</t>
    </r>
  </si>
  <si>
    <r>
      <t>v</t>
    </r>
    <r>
      <rPr>
        <b/>
        <vertAlign val="subscript"/>
        <sz val="12"/>
        <rFont val="Geneva"/>
        <charset val="238"/>
      </rPr>
      <t>x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</si>
  <si>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>v</t>
    </r>
    <r>
      <rPr>
        <b/>
        <vertAlign val="subscript"/>
        <sz val="12"/>
        <rFont val="Geneva"/>
        <charset val="238"/>
      </rPr>
      <t>y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</si>
  <si>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 xml:space="preserve">R </t>
    </r>
    <r>
      <rPr>
        <sz val="12"/>
        <rFont val="Geneva"/>
        <charset val="238"/>
      </rPr>
      <t>(km)</t>
    </r>
  </si>
  <si>
    <r>
      <t xml:space="preserve">H </t>
    </r>
    <r>
      <rPr>
        <sz val="12"/>
        <rFont val="Geneva"/>
        <charset val="238"/>
      </rPr>
      <t>(km)</t>
    </r>
  </si>
  <si>
    <r>
      <t xml:space="preserve">r </t>
    </r>
    <r>
      <rPr>
        <sz val="12"/>
        <rFont val="Arial"/>
        <family val="2"/>
        <charset val="238"/>
      </rPr>
      <t>(m)</t>
    </r>
  </si>
  <si>
    <r>
      <t xml:space="preserve">V </t>
    </r>
    <r>
      <rPr>
        <sz val="10"/>
        <rFont val="Geneva"/>
        <charset val="238"/>
      </rPr>
      <t>(m/s)</t>
    </r>
  </si>
  <si>
    <r>
      <t xml:space="preserve">x </t>
    </r>
    <r>
      <rPr>
        <sz val="12"/>
        <rFont val="Arial"/>
        <family val="2"/>
        <charset val="238"/>
      </rPr>
      <t>(m)</t>
    </r>
  </si>
  <si>
    <r>
      <t xml:space="preserve">y </t>
    </r>
    <r>
      <rPr>
        <sz val="12"/>
        <rFont val="Arial"/>
        <family val="2"/>
        <charset val="238"/>
      </rPr>
      <t>(m)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</si>
  <si>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x </t>
    </r>
    <r>
      <rPr>
        <sz val="12"/>
        <rFont val="Arial"/>
        <family val="2"/>
        <charset val="238"/>
      </rPr>
      <t>(m/s)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</si>
  <si>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y </t>
    </r>
    <r>
      <rPr>
        <sz val="12"/>
        <rFont val="Arial"/>
        <family val="2"/>
        <charset val="238"/>
      </rPr>
      <t>(m/s)</t>
    </r>
  </si>
  <si>
    <r>
      <t xml:space="preserve">t </t>
    </r>
    <r>
      <rPr>
        <sz val="12"/>
        <rFont val="Arial"/>
        <family val="2"/>
        <charset val="238"/>
      </rPr>
      <t>(s)</t>
    </r>
  </si>
  <si>
    <r>
      <t xml:space="preserve">M </t>
    </r>
    <r>
      <rPr>
        <sz val="12"/>
        <rFont val="Geneva"/>
        <charset val="238"/>
      </rPr>
      <t>(masa)</t>
    </r>
  </si>
  <si>
    <r>
      <t xml:space="preserve">a </t>
    </r>
    <r>
      <rPr>
        <sz val="12"/>
        <rFont val="Arial"/>
        <family val="2"/>
        <charset val="238"/>
      </rPr>
      <t>(m/s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</si>
  <si>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prędkość kołowa</t>
  </si>
  <si>
    <t>okres obiegu na orbicie kołowej</t>
  </si>
  <si>
    <t>(sek)</t>
  </si>
  <si>
    <t>(m/s)</t>
  </si>
  <si>
    <t>(km/s)</t>
  </si>
  <si>
    <t>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</si>
</sst>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14">
    <font>
      <sz val="10"/>
      <name val="Geneva"/>
      <charset val="238"/>
    </font>
    <font>
      <b/>
      <sz val="10"/>
      <name val="Geneva"/>
      <charset val="238"/>
    </font>
    <font>
      <b/>
      <sz val="12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sz val="12"/>
      <name val="Geneva"/>
      <charset val="238"/>
    </font>
    <font>
      <sz val="12"/>
      <name val="Geneva"/>
      <charset val="238"/>
    </font>
    <font>
      <sz val="10"/>
      <name val="Geneva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bscript"/>
      <sz val="12"/>
      <name val="Geneva"/>
      <charset val="238"/>
    </font>
    <font>
      <sz val="12"/>
      <name val="Arial"/>
      <family val="2"/>
      <charset val="238"/>
    </font>
    <font>
      <b/>
      <sz val="12"/>
      <color rgb="FFFF0000"/>
      <name val="Geneva"/>
      <charset val="238"/>
    </font>
    <font>
      <b/>
      <sz val="12"/>
      <color rgb="FFFF0000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/>
    <xf numFmtId="1" fontId="0" fillId="0" borderId="1" xfId="0" applyNumberFormat="1" applyBorder="1" applyAlignment="1"/>
    <xf numFmtId="1" fontId="0" fillId="0" borderId="0" xfId="0" applyNumberFormat="1"/>
    <xf numFmtId="2" fontId="0" fillId="0" borderId="1" xfId="0" applyNumberFormat="1" applyBorder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3" xfId="0" applyFont="1" applyFill="1" applyBorder="1"/>
    <xf numFmtId="1" fontId="0" fillId="0" borderId="1" xfId="0" applyNumberForma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3" xfId="0" applyNumberFormat="1" applyFont="1" applyFill="1" applyBorder="1"/>
    <xf numFmtId="0" fontId="11" fillId="2" borderId="3" xfId="0" applyNumberFormat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/>
    <xf numFmtId="0" fontId="11" fillId="0" borderId="0" xfId="0" applyNumberFormat="1" applyFont="1" applyFill="1" applyBorder="1" applyProtection="1">
      <protection locked="0"/>
    </xf>
    <xf numFmtId="0" fontId="12" fillId="0" borderId="0" xfId="0" applyFont="1" applyFill="1" applyBorder="1"/>
    <xf numFmtId="0" fontId="2" fillId="0" borderId="1" xfId="0" applyFont="1" applyBorder="1" applyAlignment="1">
      <alignment horizontal="center"/>
    </xf>
    <xf numFmtId="1" fontId="0" fillId="0" borderId="1" xfId="1" applyNumberFormat="1" applyFont="1" applyBorder="1" applyAlignment="1"/>
    <xf numFmtId="1" fontId="0" fillId="0" borderId="4" xfId="1" applyNumberFormat="1" applyFont="1" applyBorder="1" applyAlignment="1"/>
    <xf numFmtId="2" fontId="0" fillId="0" borderId="1" xfId="0" applyNumberFormat="1" applyBorder="1" applyAlignment="1"/>
    <xf numFmtId="0" fontId="1" fillId="0" borderId="2" xfId="0" applyFont="1" applyBorder="1" applyAlignment="1"/>
    <xf numFmtId="1" fontId="1" fillId="0" borderId="1" xfId="1" applyNumberFormat="1" applyFont="1" applyBorder="1" applyAlignment="1"/>
    <xf numFmtId="164" fontId="1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932414021977334E-2"/>
          <c:y val="3.1290176217436377E-2"/>
          <c:w val="0.92622206852036126"/>
          <c:h val="0.93925639194433641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'Obliczanie orbity'!$B$5:$B$204</c:f>
              <c:numCache>
                <c:formatCode>0</c:formatCode>
                <c:ptCount val="200"/>
                <c:pt idx="0">
                  <c:v>6478000</c:v>
                </c:pt>
                <c:pt idx="1">
                  <c:v>6473728.0507726483</c:v>
                </c:pt>
                <c:pt idx="2">
                  <c:v>6460917.6624884214</c:v>
                </c:pt>
                <c:pt idx="3">
                  <c:v>6439585.2077195449</c:v>
                </c:pt>
                <c:pt idx="4">
                  <c:v>6409757.9553479562</c:v>
                </c:pt>
                <c:pt idx="5">
                  <c:v>6371474.0424544495</c:v>
                </c:pt>
                <c:pt idx="6">
                  <c:v>6324782.4349572007</c:v>
                </c:pt>
                <c:pt idx="7">
                  <c:v>6269742.8769936953</c:v>
                </c:pt>
                <c:pt idx="8">
                  <c:v>6206425.8290387625</c:v>
                </c:pt>
                <c:pt idx="9">
                  <c:v>6134912.3947504228</c:v>
                </c:pt>
                <c:pt idx="10">
                  <c:v>6055294.236534643</c:v>
                </c:pt>
                <c:pt idx="11">
                  <c:v>5967673.4798198706</c:v>
                </c:pt>
                <c:pt idx="12">
                  <c:v>5872162.6060325569</c:v>
                </c:pt>
                <c:pt idx="13">
                  <c:v>5768884.3342657136</c:v>
                </c:pt>
                <c:pt idx="14">
                  <c:v>5657971.4916340597</c:v>
                </c:pt>
                <c:pt idx="15">
                  <c:v>5539566.8723114701</c:v>
                </c:pt>
                <c:pt idx="16">
                  <c:v>5413823.0852493541</c:v>
                </c:pt>
                <c:pt idx="17">
                  <c:v>5280902.3905782811</c:v>
                </c:pt>
                <c:pt idx="18">
                  <c:v>5140976.5246997261</c:v>
                </c:pt>
                <c:pt idx="19">
                  <c:v>4994226.514080232</c:v>
                </c:pt>
                <c:pt idx="20">
                  <c:v>4840842.4777666666</c:v>
                </c:pt>
                <c:pt idx="21">
                  <c:v>4681023.4186486173</c:v>
                </c:pt>
                <c:pt idx="22">
                  <c:v>4514977.0035023196</c:v>
                </c:pt>
                <c:pt idx="23">
                  <c:v>4342919.3318599667</c:v>
                </c:pt>
                <c:pt idx="24">
                  <c:v>4165074.6937587545</c:v>
                </c:pt>
                <c:pt idx="25">
                  <c:v>3981675.3164356262</c:v>
                </c:pt>
                <c:pt idx="26">
                  <c:v>3792961.1000464484</c:v>
                </c:pt>
                <c:pt idx="27">
                  <c:v>3599179.3425022243</c:v>
                </c:pt>
                <c:pt idx="28">
                  <c:v>3400584.4535300056</c:v>
                </c:pt>
                <c:pt idx="29">
                  <c:v>3197437.6580823506</c:v>
                </c:pt>
                <c:pt idx="30">
                  <c:v>2990006.689236518</c:v>
                </c:pt>
                <c:pt idx="31">
                  <c:v>2778565.4707430671</c:v>
                </c:pt>
                <c:pt idx="32">
                  <c:v>2563393.7894031289</c:v>
                </c:pt>
                <c:pt idx="33">
                  <c:v>2344776.9574742937</c:v>
                </c:pt>
                <c:pt idx="34">
                  <c:v>2123005.4653268075</c:v>
                </c:pt>
                <c:pt idx="35">
                  <c:v>1898374.6245945182</c:v>
                </c:pt>
                <c:pt idx="36">
                  <c:v>1671184.202088736</c:v>
                </c:pt>
                <c:pt idx="37">
                  <c:v>1441738.044767783</c:v>
                </c:pt>
                <c:pt idx="38">
                  <c:v>1210343.6960804723</c:v>
                </c:pt>
                <c:pt idx="39">
                  <c:v>977312.00402795884</c:v>
                </c:pt>
                <c:pt idx="40">
                  <c:v>742956.72131529602</c:v>
                </c:pt>
                <c:pt idx="41">
                  <c:v>507594.09799148899</c:v>
                </c:pt>
                <c:pt idx="42">
                  <c:v>271542.46700477262</c:v>
                </c:pt>
                <c:pt idx="43">
                  <c:v>35121.823128140706</c:v>
                </c:pt>
                <c:pt idx="44">
                  <c:v>-201346.604261309</c:v>
                </c:pt>
                <c:pt idx="45">
                  <c:v>-437540.78403699363</c:v>
                </c:pt>
                <c:pt idx="46">
                  <c:v>-673138.32127057726</c:v>
                </c:pt>
                <c:pt idx="47">
                  <c:v>-907816.8997034973</c:v>
                </c:pt>
                <c:pt idx="48">
                  <c:v>-1141254.7281448147</c:v>
                </c:pt>
                <c:pt idx="49">
                  <c:v>-1373130.9901702311</c:v>
                </c:pt>
                <c:pt idx="50">
                  <c:v>-1603126.2964700675</c:v>
                </c:pt>
                <c:pt idx="51">
                  <c:v>-1830923.139167737</c:v>
                </c:pt>
                <c:pt idx="52">
                  <c:v>-2056206.347404951</c:v>
                </c:pt>
                <c:pt idx="53">
                  <c:v>-2278663.5434657373</c:v>
                </c:pt>
                <c:pt idx="54">
                  <c:v>-2497985.5986884958</c:v>
                </c:pt>
                <c:pt idx="55">
                  <c:v>-2713867.0883939438</c:v>
                </c:pt>
                <c:pt idx="56">
                  <c:v>-2926006.7450370705</c:v>
                </c:pt>
                <c:pt idx="57">
                  <c:v>-3134107.9087733272</c:v>
                </c:pt>
                <c:pt idx="58">
                  <c:v>-3337878.9746133522</c:v>
                </c:pt>
                <c:pt idx="59">
                  <c:v>-3337878.9746133522</c:v>
                </c:pt>
                <c:pt idx="60">
                  <c:v>-3337878.9746133522</c:v>
                </c:pt>
                <c:pt idx="61">
                  <c:v>-3337878.9746133522</c:v>
                </c:pt>
                <c:pt idx="62">
                  <c:v>-3337878.9746133522</c:v>
                </c:pt>
                <c:pt idx="63">
                  <c:v>-3337878.9746133522</c:v>
                </c:pt>
                <c:pt idx="64">
                  <c:v>-3337878.9746133522</c:v>
                </c:pt>
                <c:pt idx="65">
                  <c:v>-3337878.9746133522</c:v>
                </c:pt>
                <c:pt idx="66">
                  <c:v>-3337878.9746133522</c:v>
                </c:pt>
                <c:pt idx="67">
                  <c:v>-3337878.9746133522</c:v>
                </c:pt>
                <c:pt idx="68">
                  <c:v>-3337878.9746133522</c:v>
                </c:pt>
                <c:pt idx="69">
                  <c:v>-3337878.9746133522</c:v>
                </c:pt>
                <c:pt idx="70">
                  <c:v>-3337878.9746133522</c:v>
                </c:pt>
                <c:pt idx="71">
                  <c:v>-3337878.9746133522</c:v>
                </c:pt>
                <c:pt idx="72">
                  <c:v>-3337878.9746133522</c:v>
                </c:pt>
                <c:pt idx="73">
                  <c:v>-3337878.9746133522</c:v>
                </c:pt>
                <c:pt idx="74">
                  <c:v>-3337878.9746133522</c:v>
                </c:pt>
                <c:pt idx="75">
                  <c:v>-3337878.9746133522</c:v>
                </c:pt>
                <c:pt idx="76">
                  <c:v>-3337878.9746133522</c:v>
                </c:pt>
                <c:pt idx="77">
                  <c:v>-3337878.9746133522</c:v>
                </c:pt>
                <c:pt idx="78">
                  <c:v>-3337878.9746133522</c:v>
                </c:pt>
                <c:pt idx="79">
                  <c:v>-3337878.9746133522</c:v>
                </c:pt>
                <c:pt idx="80">
                  <c:v>-3337878.9746133522</c:v>
                </c:pt>
                <c:pt idx="81">
                  <c:v>-3337878.9746133522</c:v>
                </c:pt>
                <c:pt idx="82">
                  <c:v>-3337878.9746133522</c:v>
                </c:pt>
                <c:pt idx="83">
                  <c:v>-3337878.9746133522</c:v>
                </c:pt>
                <c:pt idx="84">
                  <c:v>-3337878.9746133522</c:v>
                </c:pt>
                <c:pt idx="85">
                  <c:v>-3337878.9746133522</c:v>
                </c:pt>
                <c:pt idx="86">
                  <c:v>-3337878.9746133522</c:v>
                </c:pt>
                <c:pt idx="87">
                  <c:v>-3337878.9746133522</c:v>
                </c:pt>
                <c:pt idx="88">
                  <c:v>-3337878.9746133522</c:v>
                </c:pt>
                <c:pt idx="89">
                  <c:v>-3337878.9746133522</c:v>
                </c:pt>
                <c:pt idx="90">
                  <c:v>-3337878.9746133522</c:v>
                </c:pt>
                <c:pt idx="91">
                  <c:v>-3337878.9746133522</c:v>
                </c:pt>
                <c:pt idx="92">
                  <c:v>-3337878.9746133522</c:v>
                </c:pt>
                <c:pt idx="93">
                  <c:v>-3337878.9746133522</c:v>
                </c:pt>
                <c:pt idx="94">
                  <c:v>-3337878.9746133522</c:v>
                </c:pt>
                <c:pt idx="95">
                  <c:v>-3337878.9746133522</c:v>
                </c:pt>
                <c:pt idx="96">
                  <c:v>-3337878.9746133522</c:v>
                </c:pt>
                <c:pt idx="97">
                  <c:v>-3337878.9746133522</c:v>
                </c:pt>
                <c:pt idx="98">
                  <c:v>-3337878.9746133522</c:v>
                </c:pt>
                <c:pt idx="99">
                  <c:v>-3337878.9746133522</c:v>
                </c:pt>
                <c:pt idx="100">
                  <c:v>-3337878.9746133522</c:v>
                </c:pt>
                <c:pt idx="101">
                  <c:v>-3337878.9746133522</c:v>
                </c:pt>
                <c:pt idx="102">
                  <c:v>-3337878.9746133522</c:v>
                </c:pt>
                <c:pt idx="103">
                  <c:v>-3337878.9746133522</c:v>
                </c:pt>
                <c:pt idx="104">
                  <c:v>-3337878.9746133522</c:v>
                </c:pt>
                <c:pt idx="105">
                  <c:v>-3337878.9746133522</c:v>
                </c:pt>
                <c:pt idx="106">
                  <c:v>-3337878.9746133522</c:v>
                </c:pt>
                <c:pt idx="107">
                  <c:v>-3337878.9746133522</c:v>
                </c:pt>
                <c:pt idx="108">
                  <c:v>-3337878.9746133522</c:v>
                </c:pt>
                <c:pt idx="109">
                  <c:v>-3337878.9746133522</c:v>
                </c:pt>
                <c:pt idx="110">
                  <c:v>-3337878.9746133522</c:v>
                </c:pt>
                <c:pt idx="111">
                  <c:v>-3337878.9746133522</c:v>
                </c:pt>
                <c:pt idx="112">
                  <c:v>-3337878.9746133522</c:v>
                </c:pt>
                <c:pt idx="113">
                  <c:v>-3337878.9746133522</c:v>
                </c:pt>
                <c:pt idx="114">
                  <c:v>-3337878.9746133522</c:v>
                </c:pt>
                <c:pt idx="115">
                  <c:v>-3337878.9746133522</c:v>
                </c:pt>
                <c:pt idx="116">
                  <c:v>-3337878.9746133522</c:v>
                </c:pt>
                <c:pt idx="117">
                  <c:v>-3337878.9746133522</c:v>
                </c:pt>
                <c:pt idx="118">
                  <c:v>-3337878.9746133522</c:v>
                </c:pt>
                <c:pt idx="119">
                  <c:v>-3337878.9746133522</c:v>
                </c:pt>
                <c:pt idx="120">
                  <c:v>-3337878.9746133522</c:v>
                </c:pt>
                <c:pt idx="121">
                  <c:v>-3337878.9746133522</c:v>
                </c:pt>
                <c:pt idx="122">
                  <c:v>-3337878.9746133522</c:v>
                </c:pt>
                <c:pt idx="123">
                  <c:v>-3337878.9746133522</c:v>
                </c:pt>
                <c:pt idx="124">
                  <c:v>-3337878.9746133522</c:v>
                </c:pt>
                <c:pt idx="125">
                  <c:v>-3337878.9746133522</c:v>
                </c:pt>
                <c:pt idx="126">
                  <c:v>-3337878.9746133522</c:v>
                </c:pt>
                <c:pt idx="127">
                  <c:v>-3337878.9746133522</c:v>
                </c:pt>
                <c:pt idx="128">
                  <c:v>-3337878.9746133522</c:v>
                </c:pt>
                <c:pt idx="129">
                  <c:v>-3337878.9746133522</c:v>
                </c:pt>
                <c:pt idx="130">
                  <c:v>-3337878.9746133522</c:v>
                </c:pt>
                <c:pt idx="131">
                  <c:v>-3337878.9746133522</c:v>
                </c:pt>
                <c:pt idx="132">
                  <c:v>-3337878.9746133522</c:v>
                </c:pt>
                <c:pt idx="133">
                  <c:v>-3337878.9746133522</c:v>
                </c:pt>
                <c:pt idx="134">
                  <c:v>-3337878.9746133522</c:v>
                </c:pt>
                <c:pt idx="135">
                  <c:v>-3337878.9746133522</c:v>
                </c:pt>
                <c:pt idx="136">
                  <c:v>-3337878.9746133522</c:v>
                </c:pt>
                <c:pt idx="137">
                  <c:v>-3337878.9746133522</c:v>
                </c:pt>
                <c:pt idx="138">
                  <c:v>-3337878.9746133522</c:v>
                </c:pt>
                <c:pt idx="139">
                  <c:v>-3337878.9746133522</c:v>
                </c:pt>
                <c:pt idx="140">
                  <c:v>-3337878.9746133522</c:v>
                </c:pt>
                <c:pt idx="141">
                  <c:v>-3337878.9746133522</c:v>
                </c:pt>
                <c:pt idx="142">
                  <c:v>-3337878.9746133522</c:v>
                </c:pt>
                <c:pt idx="143">
                  <c:v>-3337878.9746133522</c:v>
                </c:pt>
                <c:pt idx="144">
                  <c:v>-3337878.9746133522</c:v>
                </c:pt>
                <c:pt idx="145">
                  <c:v>-3337878.9746133522</c:v>
                </c:pt>
                <c:pt idx="146">
                  <c:v>-3337878.9746133522</c:v>
                </c:pt>
                <c:pt idx="147">
                  <c:v>-3337878.9746133522</c:v>
                </c:pt>
                <c:pt idx="148">
                  <c:v>-3337878.9746133522</c:v>
                </c:pt>
                <c:pt idx="149">
                  <c:v>-3337878.9746133522</c:v>
                </c:pt>
                <c:pt idx="150">
                  <c:v>-3337878.9746133522</c:v>
                </c:pt>
                <c:pt idx="151">
                  <c:v>-3337878.9746133522</c:v>
                </c:pt>
                <c:pt idx="152">
                  <c:v>-3337878.9746133522</c:v>
                </c:pt>
                <c:pt idx="153">
                  <c:v>-3337878.9746133522</c:v>
                </c:pt>
                <c:pt idx="154">
                  <c:v>-3337878.9746133522</c:v>
                </c:pt>
                <c:pt idx="155">
                  <c:v>-3337878.9746133522</c:v>
                </c:pt>
                <c:pt idx="156">
                  <c:v>-3337878.9746133522</c:v>
                </c:pt>
                <c:pt idx="157">
                  <c:v>-3337878.9746133522</c:v>
                </c:pt>
                <c:pt idx="158">
                  <c:v>-3337878.9746133522</c:v>
                </c:pt>
                <c:pt idx="159">
                  <c:v>-3337878.9746133522</c:v>
                </c:pt>
                <c:pt idx="160">
                  <c:v>-3337878.9746133522</c:v>
                </c:pt>
                <c:pt idx="161">
                  <c:v>-3337878.9746133522</c:v>
                </c:pt>
                <c:pt idx="162">
                  <c:v>-3337878.9746133522</c:v>
                </c:pt>
                <c:pt idx="163">
                  <c:v>-3337878.9746133522</c:v>
                </c:pt>
                <c:pt idx="164">
                  <c:v>-3337878.9746133522</c:v>
                </c:pt>
                <c:pt idx="165">
                  <c:v>-3337878.9746133522</c:v>
                </c:pt>
                <c:pt idx="166">
                  <c:v>-3337878.9746133522</c:v>
                </c:pt>
                <c:pt idx="167">
                  <c:v>-3337878.9746133522</c:v>
                </c:pt>
                <c:pt idx="168">
                  <c:v>-3337878.9746133522</c:v>
                </c:pt>
                <c:pt idx="169">
                  <c:v>-3337878.9746133522</c:v>
                </c:pt>
                <c:pt idx="170">
                  <c:v>-3337878.9746133522</c:v>
                </c:pt>
                <c:pt idx="171">
                  <c:v>-3337878.9746133522</c:v>
                </c:pt>
                <c:pt idx="172">
                  <c:v>-3337878.9746133522</c:v>
                </c:pt>
                <c:pt idx="173">
                  <c:v>-3337878.9746133522</c:v>
                </c:pt>
                <c:pt idx="174">
                  <c:v>-3337878.9746133522</c:v>
                </c:pt>
                <c:pt idx="175">
                  <c:v>-3337878.9746133522</c:v>
                </c:pt>
                <c:pt idx="176">
                  <c:v>-3337878.9746133522</c:v>
                </c:pt>
                <c:pt idx="177">
                  <c:v>-3337878.9746133522</c:v>
                </c:pt>
                <c:pt idx="178">
                  <c:v>-3337878.9746133522</c:v>
                </c:pt>
                <c:pt idx="179">
                  <c:v>-3337878.9746133522</c:v>
                </c:pt>
                <c:pt idx="180">
                  <c:v>-3337878.9746133522</c:v>
                </c:pt>
                <c:pt idx="181">
                  <c:v>-3337878.9746133522</c:v>
                </c:pt>
                <c:pt idx="182">
                  <c:v>-3337878.9746133522</c:v>
                </c:pt>
                <c:pt idx="183">
                  <c:v>-3337878.9746133522</c:v>
                </c:pt>
                <c:pt idx="184">
                  <c:v>-3337878.9746133522</c:v>
                </c:pt>
                <c:pt idx="185">
                  <c:v>-3337878.9746133522</c:v>
                </c:pt>
                <c:pt idx="186">
                  <c:v>-3337878.9746133522</c:v>
                </c:pt>
                <c:pt idx="187">
                  <c:v>-3337878.9746133522</c:v>
                </c:pt>
                <c:pt idx="188">
                  <c:v>-3337878.9746133522</c:v>
                </c:pt>
                <c:pt idx="189">
                  <c:v>-3337878.9746133522</c:v>
                </c:pt>
                <c:pt idx="190">
                  <c:v>-3337878.9746133522</c:v>
                </c:pt>
                <c:pt idx="191">
                  <c:v>-3337878.9746133522</c:v>
                </c:pt>
                <c:pt idx="192">
                  <c:v>-3337878.9746133522</c:v>
                </c:pt>
                <c:pt idx="193">
                  <c:v>-3337878.9746133522</c:v>
                </c:pt>
                <c:pt idx="194">
                  <c:v>-3337878.9746133522</c:v>
                </c:pt>
                <c:pt idx="195">
                  <c:v>-3337878.9746133522</c:v>
                </c:pt>
                <c:pt idx="196">
                  <c:v>-3337878.9746133522</c:v>
                </c:pt>
                <c:pt idx="197">
                  <c:v>-3337878.9746133522</c:v>
                </c:pt>
                <c:pt idx="198">
                  <c:v>-3337878.9746133522</c:v>
                </c:pt>
                <c:pt idx="199">
                  <c:v>-3337878.9746133522</c:v>
                </c:pt>
              </c:numCache>
            </c:numRef>
          </c:xVal>
          <c:yVal>
            <c:numRef>
              <c:f>'Obliczanie orbity'!$E$5:$E$204</c:f>
              <c:numCache>
                <c:formatCode>0</c:formatCode>
                <c:ptCount val="200"/>
                <c:pt idx="0">
                  <c:v>0</c:v>
                </c:pt>
                <c:pt idx="1">
                  <c:v>234000</c:v>
                </c:pt>
                <c:pt idx="2">
                  <c:v>467691.36875635816</c:v>
                </c:pt>
                <c:pt idx="3">
                  <c:v>700765.84419398871</c:v>
                </c:pt>
                <c:pt idx="4">
                  <c:v>932915.90232502238</c:v>
                </c:pt>
                <c:pt idx="5">
                  <c:v>1163835.1256669078</c:v>
                </c:pt>
                <c:pt idx="6">
                  <c:v>1393218.5709077581</c:v>
                </c:pt>
                <c:pt idx="7">
                  <c:v>1620763.13556446</c:v>
                </c:pt>
                <c:pt idx="8">
                  <c:v>1846167.9233760317</c:v>
                </c:pt>
                <c:pt idx="9">
                  <c:v>2069134.6081709634</c:v>
                </c:pt>
                <c:pt idx="10">
                  <c:v>2289367.7959428099</c:v>
                </c:pt>
                <c:pt idx="11">
                  <c:v>2506575.3848631731</c:v>
                </c:pt>
                <c:pt idx="12">
                  <c:v>2720468.9229554208</c:v>
                </c:pt>
                <c:pt idx="13">
                  <c:v>2930763.9631460896</c:v>
                </c:pt>
                <c:pt idx="14">
                  <c:v>3137180.4154039463</c:v>
                </c:pt>
                <c:pt idx="15">
                  <c:v>3339442.8956691665</c:v>
                </c:pt>
                <c:pt idx="16">
                  <c:v>3537281.0712671047</c:v>
                </c:pt>
                <c:pt idx="17">
                  <c:v>3730430.0024926946</c:v>
                </c:pt>
                <c:pt idx="18">
                  <c:v>3918630.4800427137</c:v>
                </c:pt>
                <c:pt idx="19">
                  <c:v>4101629.3579640258</c:v>
                </c:pt>
                <c:pt idx="20">
                  <c:v>4279179.881776534</c:v>
                </c:pt>
                <c:pt idx="21">
                  <c:v>4451042.0114200115</c:v>
                </c:pt>
                <c:pt idx="22">
                  <c:v>4616982.7386643095</c:v>
                </c:pt>
                <c:pt idx="23">
                  <c:v>4776776.3986127069</c:v>
                </c:pt>
                <c:pt idx="24">
                  <c:v>4930204.9749185303</c:v>
                </c:pt>
                <c:pt idx="25">
                  <c:v>5077058.398325583</c:v>
                </c:pt>
                <c:pt idx="26">
                  <c:v>5217134.8381336331</c:v>
                </c:pt>
                <c:pt idx="27">
                  <c:v>5350240.9861811521</c:v>
                </c:pt>
                <c:pt idx="28">
                  <c:v>5476192.3329288755</c:v>
                </c:pt>
                <c:pt idx="29">
                  <c:v>5594813.4352196148</c:v>
                </c:pt>
                <c:pt idx="30">
                  <c:v>5705938.1752821971</c:v>
                </c:pt>
                <c:pt idx="31">
                  <c:v>5809410.0105405431</c:v>
                </c:pt>
                <c:pt idx="32">
                  <c:v>5905082.2137828274</c:v>
                </c:pt>
                <c:pt idx="33">
                  <c:v>5992818.1032404723</c:v>
                </c:pt>
                <c:pt idx="34">
                  <c:v>6072491.2621225528</c:v>
                </c:pt>
                <c:pt idx="35">
                  <c:v>6143985.7471480854</c:v>
                </c:pt>
                <c:pt idx="36">
                  <c:v>6207196.2856167788</c:v>
                </c:pt>
                <c:pt idx="37">
                  <c:v>6262028.4605582412</c:v>
                </c:pt>
                <c:pt idx="38">
                  <c:v>6308398.8835004279</c:v>
                </c:pt>
                <c:pt idx="39">
                  <c:v>6346235.3544003963</c:v>
                </c:pt>
                <c:pt idx="40">
                  <c:v>6375477.0082843304</c:v>
                </c:pt>
                <c:pt idx="41">
                  <c:v>6396074.4481493225</c:v>
                </c:pt>
                <c:pt idx="42">
                  <c:v>6407989.863686705</c:v>
                </c:pt>
                <c:pt idx="43">
                  <c:v>6411197.1353958612</c:v>
                </c:pt>
                <c:pt idx="44">
                  <c:v>6405681.9236684712</c:v>
                </c:pt>
                <c:pt idx="45">
                  <c:v>6391441.7424361352</c:v>
                </c:pt>
                <c:pt idx="46">
                  <c:v>6368486.0169893531</c:v>
                </c:pt>
                <c:pt idx="47">
                  <c:v>6336836.1255928921</c:v>
                </c:pt>
                <c:pt idx="48">
                  <c:v>6296525.4245417686</c:v>
                </c:pt>
                <c:pt idx="49">
                  <c:v>6247599.2563233683</c:v>
                </c:pt>
                <c:pt idx="50">
                  <c:v>6190114.9405746637</c:v>
                </c:pt>
                <c:pt idx="51">
                  <c:v>6124141.7475490738</c:v>
                </c:pt>
                <c:pt idx="52">
                  <c:v>6049760.8538352111</c:v>
                </c:pt>
                <c:pt idx="53">
                  <c:v>5967065.2800995735</c:v>
                </c:pt>
                <c:pt idx="54">
                  <c:v>5876159.8106571026</c:v>
                </c:pt>
                <c:pt idx="55">
                  <c:v>5777160.8947074274</c:v>
                </c:pt>
                <c:pt idx="56">
                  <c:v>5670196.5291104149</c:v>
                </c:pt>
                <c:pt idx="57">
                  <c:v>5555406.1226123655</c:v>
                </c:pt>
                <c:pt idx="58">
                  <c:v>5432940.3414736101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20096"/>
        <c:axId val="132077824"/>
      </c:scatterChart>
      <c:valAx>
        <c:axId val="124820096"/>
        <c:scaling>
          <c:orientation val="minMax"/>
          <c:max val="10000000"/>
          <c:min val="-200000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077824"/>
        <c:crossesAt val="0"/>
        <c:crossBetween val="midCat"/>
      </c:valAx>
      <c:valAx>
        <c:axId val="132077824"/>
        <c:scaling>
          <c:orientation val="minMax"/>
          <c:max val="10000000"/>
          <c:min val="-100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4820096"/>
        <c:crossesAt val="0"/>
        <c:crossBetween val="midCat"/>
        <c:majorUnit val="5000000"/>
      </c:valAx>
      <c:spPr>
        <a:noFill/>
        <a:ln>
          <a:noFill/>
        </a:ln>
        <a:effectLst/>
      </c:spPr>
    </c:plotArea>
    <c:plotVisOnly val="0"/>
    <c:dispBlanksAs val="span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"/>
  <sheetViews>
    <sheetView tabSelected="1" zoomScale="1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136526</xdr:colOff>
      <xdr:row>0</xdr:row>
      <xdr:rowOff>79374</xdr:rowOff>
    </xdr:from>
    <xdr:to>
      <xdr:col>15</xdr:col>
      <xdr:colOff>603250</xdr:colOff>
      <xdr:row>6</xdr:row>
      <xdr:rowOff>63500</xdr:rowOff>
    </xdr:to>
    <xdr:sp macro="" textlink="">
      <xdr:nvSpPr>
        <xdr:cNvPr id="2" name="pole tekstowe 1"/>
        <xdr:cNvSpPr txBox="1"/>
      </xdr:nvSpPr>
      <xdr:spPr>
        <a:xfrm>
          <a:off x="7161214" y="79374"/>
          <a:ext cx="2911474" cy="1230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latin typeface="Arial" pitchFamily="34" charset="0"/>
              <a:cs typeface="Arial" pitchFamily="34" charset="0"/>
            </a:rPr>
            <a:t>a</a:t>
          </a:r>
          <a:r>
            <a:rPr lang="pl-PL" sz="1400" baseline="-25000">
              <a:latin typeface="Arial" pitchFamily="34" charset="0"/>
              <a:cs typeface="Arial" pitchFamily="34" charset="0"/>
            </a:rPr>
            <a:t>x </a:t>
          </a:r>
          <a:r>
            <a:rPr lang="pl-PL" sz="1400">
              <a:latin typeface="Arial" pitchFamily="34" charset="0"/>
              <a:cs typeface="Arial" pitchFamily="34" charset="0"/>
            </a:rPr>
            <a:t>= -GM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-GMy/r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b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 r = pierwiastek(x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+y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x1</a:t>
          </a:r>
          <a:r>
            <a:rPr lang="pl-PL" sz="1400" baseline="0">
              <a:solidFill>
                <a:schemeClr val="dk1"/>
              </a:solidFill>
              <a:latin typeface="+mn-lt"/>
              <a:ea typeface="+mn-ea"/>
              <a:cs typeface="+mn-cs"/>
            </a:rPr>
            <a:t> + 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y1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</a:t>
          </a:r>
          <a:endParaRPr lang="pl-PL" sz="14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endParaRPr lang="pl-PL" sz="12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5279" cy="6073588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0.46187</cdr:x>
      <cdr:y>0.20688</cdr:y>
    </cdr:from>
    <cdr:to>
      <cdr:x>0.84563</cdr:x>
      <cdr:y>0.79289</cdr:y>
    </cdr:to>
    <cdr:sp macro="" textlink="">
      <cdr:nvSpPr>
        <cdr:cNvPr id="2" name="Elipsa 1"/>
        <cdr:cNvSpPr/>
      </cdr:nvSpPr>
      <cdr:spPr bwMode="auto">
        <a:xfrm xmlns:a="http://schemas.openxmlformats.org/drawingml/2006/main">
          <a:off x="4298344" y="1258233"/>
          <a:ext cx="3571421" cy="3564082"/>
        </a:xfrm>
        <a:prstGeom xmlns:a="http://schemas.openxmlformats.org/drawingml/2006/main" prst="ellipse">
          <a:avLst/>
        </a:prstGeom>
        <a:solidFill xmlns:a="http://schemas.openxmlformats.org/drawingml/2006/main">
          <a:srgbClr val="92D050">
            <a:alpha val="67000"/>
          </a:srgbClr>
        </a:solidFill>
        <a:ln xmlns:a="http://schemas.openxmlformats.org/drawingml/2006/main"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>
          <a:glow rad="190500">
            <a:schemeClr val="tx2">
              <a:lumMod val="60000"/>
              <a:lumOff val="40000"/>
              <a:alpha val="34000"/>
            </a:schemeClr>
          </a:glow>
        </a:effectLst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204"/>
  <sheetViews>
    <sheetView zoomScale="120" zoomScaleNormal="120" workbookViewId="0">
      <pane ySplit="4" topLeftCell="A5" activePane="bottomLeft" state="frozen"/>
      <selection pane="bottomLeft" activeCell="B204" sqref="B204"/>
    </sheetView>
  </sheetViews>
  <sheetFormatPr defaultRowHeight="12.75"/>
  <cols>
    <col min="1" max="1" width="9.42578125" customWidth="1"/>
    <col min="2" max="2" width="12.140625" customWidth="1"/>
    <col min="3" max="3" width="10.140625" bestFit="1" customWidth="1"/>
    <col min="4" max="4" width="9.42578125" customWidth="1"/>
    <col min="5" max="5" width="12.5703125" customWidth="1"/>
    <col min="6" max="6" width="10.140625" style="4" bestFit="1" customWidth="1"/>
    <col min="7" max="7" width="9.42578125" customWidth="1"/>
    <col min="8" max="8" width="11.7109375" customWidth="1"/>
    <col min="9" max="9" width="1.85546875" style="31" customWidth="1"/>
    <col min="10" max="10" width="8.7109375" customWidth="1"/>
    <col min="11" max="11" width="9.85546875" customWidth="1"/>
  </cols>
  <sheetData>
    <row r="1" spans="1:12" ht="19.5" thickBot="1">
      <c r="A1" s="10" t="s">
        <v>5</v>
      </c>
      <c r="B1" s="10" t="s">
        <v>8</v>
      </c>
      <c r="C1" s="10" t="s">
        <v>6</v>
      </c>
      <c r="D1" s="10" t="s">
        <v>9</v>
      </c>
      <c r="F1" s="10" t="s">
        <v>7</v>
      </c>
      <c r="G1" s="12" t="s">
        <v>2</v>
      </c>
      <c r="H1" s="10" t="s">
        <v>17</v>
      </c>
      <c r="I1" s="33" t="s">
        <v>3</v>
      </c>
      <c r="J1" s="33"/>
    </row>
    <row r="2" spans="1:12" ht="16.5" thickBot="1">
      <c r="A2" s="13">
        <v>30</v>
      </c>
      <c r="B2" s="14">
        <v>6378</v>
      </c>
      <c r="C2" s="14">
        <v>0</v>
      </c>
      <c r="D2" s="14">
        <v>100</v>
      </c>
      <c r="F2" s="15">
        <v>7.8</v>
      </c>
      <c r="G2" s="6">
        <f>6.673*10^-11</f>
        <v>6.6729999999999999E-11</v>
      </c>
      <c r="H2" s="8">
        <f>5.97*10^24</f>
        <v>5.9699999999999992E+24</v>
      </c>
      <c r="I2" s="34">
        <f>G2*H2</f>
        <v>398378099999999.94</v>
      </c>
      <c r="J2" s="35"/>
    </row>
    <row r="3" spans="1:12" ht="12" customHeight="1">
      <c r="A3" s="16"/>
      <c r="B3" s="11"/>
      <c r="C3" s="17"/>
      <c r="D3" s="17"/>
      <c r="E3" s="17"/>
      <c r="F3" s="18"/>
      <c r="G3" s="6"/>
      <c r="H3" s="19"/>
      <c r="I3" s="27"/>
      <c r="J3" s="7"/>
    </row>
    <row r="4" spans="1:12" ht="20.25">
      <c r="A4" s="20" t="s">
        <v>16</v>
      </c>
      <c r="B4" s="20" t="s">
        <v>12</v>
      </c>
      <c r="C4" s="1" t="s">
        <v>14</v>
      </c>
      <c r="D4" s="20" t="s">
        <v>0</v>
      </c>
      <c r="E4" s="20" t="s">
        <v>13</v>
      </c>
      <c r="F4" s="1" t="s">
        <v>15</v>
      </c>
      <c r="G4" s="20" t="s">
        <v>1</v>
      </c>
      <c r="H4" s="20" t="s">
        <v>10</v>
      </c>
      <c r="I4" s="29"/>
      <c r="J4" s="26" t="s">
        <v>11</v>
      </c>
      <c r="K4" s="28" t="s">
        <v>18</v>
      </c>
    </row>
    <row r="5" spans="1:12">
      <c r="A5" s="24">
        <v>0</v>
      </c>
      <c r="B5" s="21">
        <f>(B2+D2)*1000</f>
        <v>6478000</v>
      </c>
      <c r="C5" s="3">
        <f>C2*1000</f>
        <v>0</v>
      </c>
      <c r="D5" s="23">
        <f t="shared" ref="D5" si="0">-GM*x/pr^3</f>
        <v>-9.4932205052253238</v>
      </c>
      <c r="E5" s="25">
        <v>0</v>
      </c>
      <c r="F5" s="3">
        <f>F2*1000</f>
        <v>7800</v>
      </c>
      <c r="G5" s="23">
        <f t="shared" ref="G5" si="1">-GM*y/pr^3</f>
        <v>0</v>
      </c>
      <c r="H5" s="3">
        <f t="shared" ref="H5" si="2">SQRT(x^2+y^2)</f>
        <v>6478000</v>
      </c>
      <c r="I5" s="30"/>
      <c r="J5" s="3">
        <f>SQRT(vx^2+vy^2)</f>
        <v>7800</v>
      </c>
      <c r="K5" s="5">
        <f t="shared" ref="K5" si="3">SQRT(ax^2+ay^2)</f>
        <v>9.4932205052253238</v>
      </c>
    </row>
    <row r="6" spans="1:12" ht="18" customHeight="1">
      <c r="A6" s="2">
        <f t="shared" ref="A6:A69" si="4">A5+dt</f>
        <v>30</v>
      </c>
      <c r="B6" s="22">
        <f t="shared" ref="B6:B37" si="5">IF(H5&lt;$B$2*1000,B5,B5+vx*dt)</f>
        <v>6473728.0507726483</v>
      </c>
      <c r="C6" s="9">
        <f>IF(H5&lt;$B$2*1000,"",C5+D5*dt/2)</f>
        <v>-142.39830757837984</v>
      </c>
      <c r="D6" s="23">
        <f t="shared" ref="D6:D37" si="6">IF(H5&lt;$B$2*1000,"",-GM*x/pr^3)</f>
        <v>-9.4871545076397901</v>
      </c>
      <c r="E6" s="22">
        <f>IF(H5&lt;$B$2*1000,"",E5+vy*dt)</f>
        <v>234000</v>
      </c>
      <c r="F6" s="9">
        <f>IF(H5&lt;$B$2*1000,"",F5+G5*dt/2)</f>
        <v>7800</v>
      </c>
      <c r="G6" s="23">
        <f t="shared" ref="G6:G37" si="7">IF(H5&lt;$B$2*1000,"",-GM*y/pr^3)</f>
        <v>-0.34292360404647393</v>
      </c>
      <c r="H6" s="3">
        <f t="shared" ref="H6:H37" si="8">IF(H5&lt;$B$2*1000,H5,SQRT(x^2+y^2))</f>
        <v>6477955.7636156045</v>
      </c>
      <c r="I6" s="30"/>
      <c r="J6" s="9">
        <f t="shared" ref="J6:J37" si="9">IF(H5&lt;$B$2*1000,"",SQRT(vx^2+vy^2))</f>
        <v>7801.2997172266869</v>
      </c>
      <c r="K6" s="5">
        <f t="shared" ref="K6:K37" si="10">IF(H5&lt;$B$2*1000,"",SQRT(ax^2+ay^2))</f>
        <v>9.4933501594559448</v>
      </c>
    </row>
    <row r="7" spans="1:12" ht="18" customHeight="1">
      <c r="A7" s="2">
        <f t="shared" si="4"/>
        <v>60</v>
      </c>
      <c r="B7" s="22">
        <f t="shared" si="5"/>
        <v>6460917.6624884214</v>
      </c>
      <c r="C7" s="9">
        <f t="shared" ref="C7:C38" si="11">IF(H5&lt;$B$2*1000,"",C6+D6*dt)</f>
        <v>-427.01294280757355</v>
      </c>
      <c r="D7" s="23">
        <f t="shared" si="6"/>
        <v>-9.4689627607217819</v>
      </c>
      <c r="E7" s="22">
        <f>IF(H6&lt;$B$2*1000," ",E6+vy*dt)</f>
        <v>467691.36875635816</v>
      </c>
      <c r="F7" s="9">
        <f t="shared" ref="F7:F38" si="12">IF(H5&lt;$B$2*1000,"",F6+G6*dt)</f>
        <v>7789.7122918786054</v>
      </c>
      <c r="G7" s="23">
        <f t="shared" si="7"/>
        <v>-0.68543702080848035</v>
      </c>
      <c r="H7" s="3">
        <f t="shared" si="8"/>
        <v>6477823.1110353759</v>
      </c>
      <c r="I7" s="30"/>
      <c r="J7" s="9">
        <f t="shared" si="9"/>
        <v>7801.4074142791578</v>
      </c>
      <c r="K7" s="5">
        <f t="shared" si="10"/>
        <v>9.4937389722611751</v>
      </c>
    </row>
    <row r="8" spans="1:12" ht="18" customHeight="1">
      <c r="A8" s="2">
        <f t="shared" si="4"/>
        <v>90</v>
      </c>
      <c r="B8" s="22">
        <f t="shared" si="5"/>
        <v>6439585.2077195449</v>
      </c>
      <c r="C8" s="9">
        <f t="shared" si="11"/>
        <v>-711.08182562922707</v>
      </c>
      <c r="D8" s="23">
        <f t="shared" si="6"/>
        <v>-9.4386640030130167</v>
      </c>
      <c r="E8" s="22">
        <f t="shared" ref="E8:E39" si="13">IF(H7&lt;$B$2*1000,"",E7+vy*dt)</f>
        <v>700765.84419398871</v>
      </c>
      <c r="F8" s="9">
        <f t="shared" si="12"/>
        <v>7769.1491812543509</v>
      </c>
      <c r="G8" s="23">
        <f t="shared" si="7"/>
        <v>-1.0271303406632233</v>
      </c>
      <c r="H8" s="3">
        <f t="shared" si="8"/>
        <v>6477602.2119198777</v>
      </c>
      <c r="I8" s="30"/>
      <c r="J8" s="9">
        <f t="shared" si="9"/>
        <v>7801.6226750160986</v>
      </c>
      <c r="K8" s="5">
        <f t="shared" si="10"/>
        <v>9.494386494054508</v>
      </c>
    </row>
    <row r="9" spans="1:12" ht="18" customHeight="1">
      <c r="A9" s="2">
        <f t="shared" si="4"/>
        <v>120</v>
      </c>
      <c r="B9" s="22">
        <f t="shared" si="5"/>
        <v>6409757.9553479562</v>
      </c>
      <c r="C9" s="9">
        <f t="shared" si="11"/>
        <v>-994.2417457196176</v>
      </c>
      <c r="D9" s="23">
        <f t="shared" si="6"/>
        <v>-9.396289468798404</v>
      </c>
      <c r="E9" s="22">
        <f t="shared" si="13"/>
        <v>932915.90232502238</v>
      </c>
      <c r="F9" s="9">
        <f t="shared" si="12"/>
        <v>7738.3352710344543</v>
      </c>
      <c r="G9" s="23">
        <f t="shared" si="7"/>
        <v>-1.3675942101647276</v>
      </c>
      <c r="H9" s="3">
        <f t="shared" si="8"/>
        <v>6477293.3488423489</v>
      </c>
      <c r="I9" s="30"/>
      <c r="J9" s="9">
        <f t="shared" si="9"/>
        <v>7801.9452328164598</v>
      </c>
      <c r="K9" s="5">
        <f t="shared" si="10"/>
        <v>9.4952919757703018</v>
      </c>
    </row>
    <row r="10" spans="1:12" ht="18" customHeight="1">
      <c r="A10" s="2">
        <f t="shared" si="4"/>
        <v>150</v>
      </c>
      <c r="B10" s="22">
        <f t="shared" si="5"/>
        <v>6371474.0424544495</v>
      </c>
      <c r="C10" s="9">
        <f t="shared" si="11"/>
        <v>-1276.1304297835698</v>
      </c>
      <c r="D10" s="23">
        <f t="shared" si="6"/>
        <v>-9.3418828930466038</v>
      </c>
      <c r="E10" s="22">
        <f t="shared" si="13"/>
        <v>1163835.1256669078</v>
      </c>
      <c r="F10" s="9">
        <f t="shared" si="12"/>
        <v>7697.3074447295121</v>
      </c>
      <c r="G10" s="23">
        <f t="shared" si="7"/>
        <v>-1.7064201122611979</v>
      </c>
      <c r="H10" s="3">
        <f t="shared" si="8"/>
        <v>6476896.9169971319</v>
      </c>
      <c r="I10" s="30"/>
      <c r="J10" s="9">
        <f t="shared" si="9"/>
        <v>7802.3746880361987</v>
      </c>
      <c r="K10" s="5">
        <f t="shared" si="10"/>
        <v>9.4964543692330938</v>
      </c>
      <c r="L10" t="s">
        <v>4</v>
      </c>
    </row>
    <row r="11" spans="1:12" ht="18" customHeight="1">
      <c r="A11" s="2">
        <f t="shared" si="4"/>
        <v>180</v>
      </c>
      <c r="B11" s="22">
        <f t="shared" si="5"/>
        <v>6324782.4349572007</v>
      </c>
      <c r="C11" s="9">
        <f t="shared" si="11"/>
        <v>-1556.3869165749679</v>
      </c>
      <c r="D11" s="23">
        <f t="shared" si="6"/>
        <v>-9.2755005180623424</v>
      </c>
      <c r="E11" s="22">
        <f t="shared" si="13"/>
        <v>1393218.5709077581</v>
      </c>
      <c r="F11" s="9">
        <f t="shared" si="12"/>
        <v>7646.1148413616766</v>
      </c>
      <c r="G11" s="23">
        <f t="shared" si="7"/>
        <v>-2.043200649053857</v>
      </c>
      <c r="H11" s="3">
        <f t="shared" si="8"/>
        <v>6476413.4237913955</v>
      </c>
      <c r="I11" s="30"/>
      <c r="J11" s="9">
        <f t="shared" si="9"/>
        <v>7802.9105083537279</v>
      </c>
      <c r="K11" s="5">
        <f t="shared" si="10"/>
        <v>9.4978723276778627</v>
      </c>
    </row>
    <row r="12" spans="1:12" ht="18" customHeight="1">
      <c r="A12" s="2">
        <f t="shared" si="4"/>
        <v>210</v>
      </c>
      <c r="B12" s="22">
        <f t="shared" si="5"/>
        <v>6269742.8769936953</v>
      </c>
      <c r="C12" s="9">
        <f t="shared" si="11"/>
        <v>-1834.6519321168382</v>
      </c>
      <c r="D12" s="23">
        <f t="shared" si="6"/>
        <v>-9.1972111015866442</v>
      </c>
      <c r="E12" s="22">
        <f t="shared" si="13"/>
        <v>1620763.13556446</v>
      </c>
      <c r="F12" s="9">
        <f t="shared" si="12"/>
        <v>7584.8188218900605</v>
      </c>
      <c r="G12" s="23">
        <f t="shared" si="7"/>
        <v>-2.3775298279222907</v>
      </c>
      <c r="H12" s="3">
        <f t="shared" si="8"/>
        <v>6475843.4883201066</v>
      </c>
      <c r="I12" s="30"/>
      <c r="J12" s="9">
        <f t="shared" si="9"/>
        <v>7803.5520292311612</v>
      </c>
      <c r="K12" s="5">
        <f t="shared" si="10"/>
        <v>9.4995442064242646</v>
      </c>
    </row>
    <row r="13" spans="1:12" ht="18" customHeight="1">
      <c r="A13" s="2">
        <f t="shared" si="4"/>
        <v>240</v>
      </c>
      <c r="B13" s="22">
        <f t="shared" si="5"/>
        <v>6206425.8290387625</v>
      </c>
      <c r="C13" s="9">
        <f t="shared" si="11"/>
        <v>-2110.5682651644374</v>
      </c>
      <c r="D13" s="23">
        <f t="shared" si="6"/>
        <v>-9.1070959260071902</v>
      </c>
      <c r="E13" s="22">
        <f t="shared" si="13"/>
        <v>1846167.9233760317</v>
      </c>
      <c r="F13" s="9">
        <f t="shared" si="12"/>
        <v>7513.4929270523917</v>
      </c>
      <c r="G13" s="23">
        <f t="shared" si="7"/>
        <v>-2.7090033518223819</v>
      </c>
      <c r="H13" s="3">
        <f t="shared" si="8"/>
        <v>6475187.8407241637</v>
      </c>
      <c r="I13" s="30"/>
      <c r="J13" s="9">
        <f t="shared" si="9"/>
        <v>7804.2984544919564</v>
      </c>
      <c r="K13" s="5">
        <f t="shared" si="10"/>
        <v>9.5014680637089786</v>
      </c>
    </row>
    <row r="14" spans="1:12" ht="18" customHeight="1">
      <c r="A14" s="2">
        <f t="shared" si="4"/>
        <v>270</v>
      </c>
      <c r="B14" s="22">
        <f t="shared" si="5"/>
        <v>6134912.3947504228</v>
      </c>
      <c r="C14" s="9">
        <f t="shared" si="11"/>
        <v>-2383.7811429446533</v>
      </c>
      <c r="D14" s="23">
        <f t="shared" si="6"/>
        <v>-9.0052488082674085</v>
      </c>
      <c r="E14" s="22">
        <f t="shared" si="13"/>
        <v>2069134.6081709634</v>
      </c>
      <c r="F14" s="9">
        <f t="shared" si="12"/>
        <v>7432.2228264977202</v>
      </c>
      <c r="G14" s="23">
        <f t="shared" si="7"/>
        <v>-3.0372189145391113</v>
      </c>
      <c r="H14" s="3">
        <f t="shared" si="8"/>
        <v>6474447.3214316275</v>
      </c>
      <c r="I14" s="30"/>
      <c r="J14" s="9">
        <f t="shared" si="9"/>
        <v>7805.1488570156225</v>
      </c>
      <c r="K14" s="5">
        <f t="shared" si="10"/>
        <v>9.5036416616808381</v>
      </c>
    </row>
    <row r="15" spans="1:12" ht="18" customHeight="1">
      <c r="A15" s="2">
        <f t="shared" si="4"/>
        <v>300</v>
      </c>
      <c r="B15" s="22">
        <f t="shared" si="5"/>
        <v>6055294.236534643</v>
      </c>
      <c r="C15" s="9">
        <f t="shared" si="11"/>
        <v>-2653.9386071926756</v>
      </c>
      <c r="D15" s="23">
        <f t="shared" si="6"/>
        <v>-8.8917761099910884</v>
      </c>
      <c r="E15" s="22">
        <f t="shared" si="13"/>
        <v>2289367.7959428099</v>
      </c>
      <c r="F15" s="9">
        <f t="shared" si="12"/>
        <v>7341.1062590615466</v>
      </c>
      <c r="G15" s="23">
        <f t="shared" si="7"/>
        <v>-3.3617765016480829</v>
      </c>
      <c r="H15" s="3">
        <f t="shared" si="8"/>
        <v>6473622.8802819289</v>
      </c>
      <c r="I15" s="30"/>
      <c r="J15" s="9">
        <f t="shared" si="9"/>
        <v>7806.1021795503302</v>
      </c>
      <c r="K15" s="5">
        <f t="shared" si="10"/>
        <v>9.506062467564659</v>
      </c>
    </row>
    <row r="16" spans="1:12" ht="18" customHeight="1">
      <c r="A16" s="2">
        <f t="shared" si="4"/>
        <v>330</v>
      </c>
      <c r="B16" s="22">
        <f t="shared" si="5"/>
        <v>5967673.4798198706</v>
      </c>
      <c r="C16" s="9">
        <f t="shared" si="11"/>
        <v>-2920.6918904924082</v>
      </c>
      <c r="D16" s="23">
        <f t="shared" si="6"/>
        <v>-8.7667967472680282</v>
      </c>
      <c r="E16" s="22">
        <f t="shared" si="13"/>
        <v>2506575.3848631731</v>
      </c>
      <c r="F16" s="9">
        <f t="shared" si="12"/>
        <v>7240.2529640121038</v>
      </c>
      <c r="G16" s="23">
        <f t="shared" si="7"/>
        <v>-3.6822786979062165</v>
      </c>
      <c r="H16" s="3">
        <f t="shared" si="8"/>
        <v>6472715.5755329905</v>
      </c>
      <c r="I16" s="30"/>
      <c r="J16" s="9">
        <f t="shared" si="9"/>
        <v>7807.1572356443658</v>
      </c>
      <c r="K16" s="5">
        <f t="shared" si="10"/>
        <v>9.5087276550000723</v>
      </c>
    </row>
    <row r="17" spans="1:11" ht="18" customHeight="1">
      <c r="A17" s="2">
        <f t="shared" si="4"/>
        <v>360</v>
      </c>
      <c r="B17" s="22">
        <f t="shared" si="5"/>
        <v>5872162.6060325569</v>
      </c>
      <c r="C17" s="9">
        <f t="shared" si="11"/>
        <v>-3183.6957929104492</v>
      </c>
      <c r="D17" s="23">
        <f t="shared" si="6"/>
        <v>-8.6304421994772618</v>
      </c>
      <c r="E17" s="22">
        <f t="shared" si="13"/>
        <v>2720468.9229554208</v>
      </c>
      <c r="F17" s="9">
        <f t="shared" si="12"/>
        <v>7129.784603074917</v>
      </c>
      <c r="G17" s="23">
        <f t="shared" si="7"/>
        <v>-3.9983310017540661</v>
      </c>
      <c r="H17" s="3">
        <f t="shared" si="8"/>
        <v>6471726.5727511458</v>
      </c>
      <c r="I17" s="30"/>
      <c r="J17" s="9">
        <f t="shared" si="9"/>
        <v>7808.3127106974807</v>
      </c>
      <c r="K17" s="5">
        <f t="shared" si="10"/>
        <v>9.5116341055628073</v>
      </c>
    </row>
    <row r="18" spans="1:11" ht="18" customHeight="1">
      <c r="A18" s="2">
        <f t="shared" si="4"/>
        <v>390</v>
      </c>
      <c r="B18" s="22">
        <f t="shared" si="5"/>
        <v>5768884.3342657136</v>
      </c>
      <c r="C18" s="9">
        <f t="shared" si="11"/>
        <v>-3442.6090588947673</v>
      </c>
      <c r="D18" s="23">
        <f t="shared" si="6"/>
        <v>-8.4828565164565699</v>
      </c>
      <c r="E18" s="22">
        <f t="shared" si="13"/>
        <v>2930763.9631460896</v>
      </c>
      <c r="F18" s="9">
        <f t="shared" si="12"/>
        <v>7009.8346730222947</v>
      </c>
      <c r="G18" s="23">
        <f t="shared" si="7"/>
        <v>-4.3095421475692195</v>
      </c>
      <c r="H18" s="3">
        <f t="shared" si="8"/>
        <v>6470657.1435838062</v>
      </c>
      <c r="I18" s="30"/>
      <c r="J18" s="9">
        <f t="shared" si="9"/>
        <v>7809.5671631332998</v>
      </c>
      <c r="K18" s="5">
        <f t="shared" si="10"/>
        <v>9.5147784104762625</v>
      </c>
    </row>
    <row r="19" spans="1:11" ht="18" customHeight="1">
      <c r="A19" s="2">
        <f t="shared" si="4"/>
        <v>420</v>
      </c>
      <c r="B19" s="22">
        <f t="shared" si="5"/>
        <v>5657971.4916340597</v>
      </c>
      <c r="C19" s="9">
        <f t="shared" si="11"/>
        <v>-3697.0947543884645</v>
      </c>
      <c r="D19" s="23">
        <f t="shared" si="6"/>
        <v>-8.3241963232618303</v>
      </c>
      <c r="E19" s="22">
        <f t="shared" si="13"/>
        <v>3137180.4154039463</v>
      </c>
      <c r="F19" s="9">
        <f t="shared" si="12"/>
        <v>6880.5484085952185</v>
      </c>
      <c r="G19" s="23">
        <f t="shared" si="7"/>
        <v>-4.6155244362626702</v>
      </c>
      <c r="H19" s="3">
        <f t="shared" si="8"/>
        <v>6469508.6644147728</v>
      </c>
      <c r="I19" s="30"/>
      <c r="J19" s="9">
        <f t="shared" si="9"/>
        <v>7810.9190256940246</v>
      </c>
      <c r="K19" s="5">
        <f t="shared" si="10"/>
        <v>9.5181568725223062</v>
      </c>
    </row>
    <row r="20" spans="1:11" ht="18" customHeight="1">
      <c r="A20" s="2">
        <f t="shared" si="4"/>
        <v>450</v>
      </c>
      <c r="B20" s="22">
        <f t="shared" si="5"/>
        <v>5539566.8723114701</v>
      </c>
      <c r="C20" s="9">
        <f t="shared" si="11"/>
        <v>-3946.8206440863196</v>
      </c>
      <c r="D20" s="23">
        <f t="shared" si="6"/>
        <v>-8.1546308216962871</v>
      </c>
      <c r="E20" s="22">
        <f t="shared" si="13"/>
        <v>3339442.8956691665</v>
      </c>
      <c r="F20" s="9">
        <f t="shared" si="12"/>
        <v>6742.0826755073385</v>
      </c>
      <c r="G20" s="23">
        <f t="shared" si="7"/>
        <v>-4.9158940747574258</v>
      </c>
      <c r="H20" s="3">
        <f t="shared" si="8"/>
        <v>6468282.6149021927</v>
      </c>
      <c r="I20" s="30"/>
      <c r="J20" s="9">
        <f t="shared" si="9"/>
        <v>7812.3666068587781</v>
      </c>
      <c r="K20" s="5">
        <f t="shared" si="10"/>
        <v>9.5217655081604615</v>
      </c>
    </row>
    <row r="21" spans="1:11" ht="18" customHeight="1">
      <c r="A21" s="2">
        <f t="shared" si="4"/>
        <v>480</v>
      </c>
      <c r="B21" s="22">
        <f t="shared" si="5"/>
        <v>5413823.0852493541</v>
      </c>
      <c r="C21" s="9">
        <f t="shared" si="11"/>
        <v>-4191.4595687372084</v>
      </c>
      <c r="D21" s="23">
        <f t="shared" si="6"/>
        <v>-7.9743417877296174</v>
      </c>
      <c r="E21" s="22">
        <f t="shared" si="13"/>
        <v>3537281.0712671047</v>
      </c>
      <c r="F21" s="9">
        <f t="shared" si="12"/>
        <v>6594.6058532646157</v>
      </c>
      <c r="G21" s="23">
        <f t="shared" si="7"/>
        <v>-5.2102715248315246</v>
      </c>
      <c r="H21" s="3">
        <f t="shared" si="8"/>
        <v>6466980.5763991121</v>
      </c>
      <c r="I21" s="30"/>
      <c r="J21" s="9">
        <f t="shared" si="9"/>
        <v>7813.9080923869733</v>
      </c>
      <c r="K21" s="5">
        <f t="shared" si="10"/>
        <v>9.5256000498656785</v>
      </c>
    </row>
    <row r="22" spans="1:11" ht="18" customHeight="1">
      <c r="A22" s="2">
        <f t="shared" si="4"/>
        <v>510</v>
      </c>
      <c r="B22" s="22">
        <f t="shared" si="5"/>
        <v>5280902.3905782811</v>
      </c>
      <c r="C22" s="9">
        <f t="shared" si="11"/>
        <v>-4430.6898223690969</v>
      </c>
      <c r="D22" s="23">
        <f t="shared" si="6"/>
        <v>-7.7835235638688136</v>
      </c>
      <c r="E22" s="22">
        <f t="shared" si="13"/>
        <v>3730430.0024926946</v>
      </c>
      <c r="F22" s="9">
        <f t="shared" si="12"/>
        <v>6438.2977075196695</v>
      </c>
      <c r="G22" s="23">
        <f t="shared" si="7"/>
        <v>-5.4982818617455136</v>
      </c>
      <c r="H22" s="3">
        <f t="shared" si="8"/>
        <v>6465604.2302566785</v>
      </c>
      <c r="I22" s="30"/>
      <c r="J22" s="9">
        <f t="shared" si="9"/>
        <v>7815.5415469881636</v>
      </c>
      <c r="K22" s="5">
        <f t="shared" si="10"/>
        <v>9.5296559486951455</v>
      </c>
    </row>
    <row r="23" spans="1:11" ht="18" customHeight="1">
      <c r="A23" s="2">
        <f t="shared" si="4"/>
        <v>540</v>
      </c>
      <c r="B23" s="22">
        <f t="shared" si="5"/>
        <v>5140976.5246997261</v>
      </c>
      <c r="C23" s="9">
        <f t="shared" si="11"/>
        <v>-4664.1955292851617</v>
      </c>
      <c r="D23" s="23">
        <f t="shared" si="6"/>
        <v>-7.5823830454886085</v>
      </c>
      <c r="E23" s="22">
        <f t="shared" si="13"/>
        <v>3918630.4800427137</v>
      </c>
      <c r="F23" s="9">
        <f t="shared" si="12"/>
        <v>6273.3492516673041</v>
      </c>
      <c r="G23" s="23">
        <f t="shared" si="7"/>
        <v>-5.7795551430078183</v>
      </c>
      <c r="H23" s="3">
        <f t="shared" si="8"/>
        <v>6464155.3560100542</v>
      </c>
      <c r="I23" s="30"/>
      <c r="J23" s="9">
        <f t="shared" si="9"/>
        <v>7817.2649161198578</v>
      </c>
      <c r="K23" s="5">
        <f t="shared" si="10"/>
        <v>9.5339283770952061</v>
      </c>
    </row>
    <row r="24" spans="1:11" ht="18" customHeight="1">
      <c r="A24" s="2">
        <f t="shared" si="4"/>
        <v>570</v>
      </c>
      <c r="B24" s="22">
        <f t="shared" si="5"/>
        <v>4994226.514080232</v>
      </c>
      <c r="C24" s="9">
        <f t="shared" si="11"/>
        <v>-4891.6670206498202</v>
      </c>
      <c r="D24" s="23">
        <f t="shared" si="6"/>
        <v>-7.3711396600783834</v>
      </c>
      <c r="E24" s="22">
        <f t="shared" si="13"/>
        <v>4101629.3579640258</v>
      </c>
      <c r="F24" s="9">
        <f t="shared" si="12"/>
        <v>6099.9625973770699</v>
      </c>
      <c r="G24" s="23">
        <f t="shared" si="7"/>
        <v>-6.0537267875601133</v>
      </c>
      <c r="H24" s="3">
        <f t="shared" si="8"/>
        <v>6462635.8294471754</v>
      </c>
      <c r="I24" s="30"/>
      <c r="J24" s="9">
        <f t="shared" si="9"/>
        <v>7819.0760279148262</v>
      </c>
      <c r="K24" s="5">
        <f t="shared" si="10"/>
        <v>9.538412231959958</v>
      </c>
    </row>
    <row r="25" spans="1:11" ht="18" customHeight="1">
      <c r="A25" s="2">
        <f t="shared" si="4"/>
        <v>600</v>
      </c>
      <c r="B25" s="22">
        <f t="shared" si="5"/>
        <v>4840842.4777666666</v>
      </c>
      <c r="C25" s="9">
        <f t="shared" si="11"/>
        <v>-5112.8012104521713</v>
      </c>
      <c r="D25" s="23">
        <f t="shared" si="6"/>
        <v>-7.1500253383154666</v>
      </c>
      <c r="E25" s="22">
        <f t="shared" si="13"/>
        <v>4279179.881776534</v>
      </c>
      <c r="F25" s="9">
        <f t="shared" si="12"/>
        <v>5918.3507937502663</v>
      </c>
      <c r="G25" s="23">
        <f t="shared" si="7"/>
        <v>-6.3204379655889253</v>
      </c>
      <c r="H25" s="3">
        <f t="shared" si="8"/>
        <v>6461047.6205605511</v>
      </c>
      <c r="I25" s="30"/>
      <c r="J25" s="9">
        <f t="shared" si="9"/>
        <v>7820.9725952393919</v>
      </c>
      <c r="K25" s="5">
        <f t="shared" si="10"/>
        <v>9.5431021379534169</v>
      </c>
    </row>
    <row r="26" spans="1:11" ht="18" customHeight="1">
      <c r="A26" s="2">
        <f t="shared" si="4"/>
        <v>630</v>
      </c>
      <c r="B26" s="22">
        <f t="shared" si="5"/>
        <v>4681023.4186486173</v>
      </c>
      <c r="C26" s="9">
        <f t="shared" si="11"/>
        <v>-5327.3019706016348</v>
      </c>
      <c r="D26" s="23">
        <f t="shared" si="6"/>
        <v>-6.9192844758321108</v>
      </c>
      <c r="E26" s="22">
        <f t="shared" si="13"/>
        <v>4451042.0114200115</v>
      </c>
      <c r="F26" s="9">
        <f t="shared" si="12"/>
        <v>5728.7376547825988</v>
      </c>
      <c r="G26" s="23">
        <f t="shared" si="7"/>
        <v>-6.5793359990893228</v>
      </c>
      <c r="H26" s="3">
        <f t="shared" si="8"/>
        <v>6459392.7913823826</v>
      </c>
      <c r="I26" s="30"/>
      <c r="J26" s="9">
        <f t="shared" si="9"/>
        <v>7822.952217884249</v>
      </c>
      <c r="K26" s="5">
        <f t="shared" si="10"/>
        <v>9.5479924511074028</v>
      </c>
    </row>
    <row r="27" spans="1:11" ht="18" customHeight="1">
      <c r="A27" s="2">
        <f t="shared" si="4"/>
        <v>660</v>
      </c>
      <c r="B27" s="22">
        <f t="shared" si="5"/>
        <v>4514977.0035023196</v>
      </c>
      <c r="C27" s="9">
        <f t="shared" si="11"/>
        <v>-5534.880504876598</v>
      </c>
      <c r="D27" s="23">
        <f t="shared" si="6"/>
        <v>-6.6791738845053743</v>
      </c>
      <c r="E27" s="22">
        <f t="shared" si="13"/>
        <v>4616982.7386643095</v>
      </c>
      <c r="F27" s="9">
        <f t="shared" si="12"/>
        <v>5531.3575748099192</v>
      </c>
      <c r="G27" s="23">
        <f t="shared" si="7"/>
        <v>-6.8300747732220231</v>
      </c>
      <c r="H27" s="3">
        <f t="shared" si="8"/>
        <v>6457673.4937033607</v>
      </c>
      <c r="I27" s="30"/>
      <c r="J27" s="9">
        <f t="shared" si="9"/>
        <v>7825.0123848892463</v>
      </c>
      <c r="K27" s="5">
        <f t="shared" si="10"/>
        <v>9.5530772627076814</v>
      </c>
    </row>
    <row r="28" spans="1:11" ht="18" customHeight="1">
      <c r="A28" s="2">
        <f t="shared" si="4"/>
        <v>690</v>
      </c>
      <c r="B28" s="22">
        <f t="shared" si="5"/>
        <v>4342919.3318599667</v>
      </c>
      <c r="C28" s="9">
        <f t="shared" si="11"/>
        <v>-5735.2557214117596</v>
      </c>
      <c r="D28" s="23">
        <f t="shared" si="6"/>
        <v>-6.4299627320660866</v>
      </c>
      <c r="E28" s="22">
        <f t="shared" si="13"/>
        <v>4776776.3986127069</v>
      </c>
      <c r="F28" s="9">
        <f t="shared" si="12"/>
        <v>5326.4553316132587</v>
      </c>
      <c r="G28" s="23">
        <f t="shared" si="7"/>
        <v>-7.0723151584163295</v>
      </c>
      <c r="H28" s="3">
        <f t="shared" si="8"/>
        <v>6455891.9666755889</v>
      </c>
      <c r="I28" s="30"/>
      <c r="J28" s="9">
        <f t="shared" si="9"/>
        <v>7827.1504770035972</v>
      </c>
      <c r="K28" s="5">
        <f t="shared" si="10"/>
        <v>9.5583504034809366</v>
      </c>
    </row>
    <row r="29" spans="1:11" ht="18" customHeight="1">
      <c r="A29" s="2">
        <f t="shared" si="4"/>
        <v>720</v>
      </c>
      <c r="B29" s="22">
        <f t="shared" si="5"/>
        <v>4165074.6937587545</v>
      </c>
      <c r="C29" s="9">
        <f t="shared" si="11"/>
        <v>-5928.1546033737422</v>
      </c>
      <c r="D29" s="23">
        <f t="shared" si="6"/>
        <v>-6.1719324687953607</v>
      </c>
      <c r="E29" s="22">
        <f t="shared" si="13"/>
        <v>4930204.9749185303</v>
      </c>
      <c r="F29" s="9">
        <f t="shared" si="12"/>
        <v>5114.2858768607684</v>
      </c>
      <c r="G29" s="23">
        <f t="shared" si="7"/>
        <v>-7.3057254430785887</v>
      </c>
      <c r="H29" s="3">
        <f t="shared" si="8"/>
        <v>6454050.5343002239</v>
      </c>
      <c r="I29" s="30"/>
      <c r="J29" s="9">
        <f t="shared" si="9"/>
        <v>7829.3637692828406</v>
      </c>
      <c r="K29" s="5">
        <f t="shared" si="10"/>
        <v>9.563805448095243</v>
      </c>
    </row>
    <row r="30" spans="1:11" ht="18" customHeight="1">
      <c r="A30" s="2">
        <f t="shared" si="4"/>
        <v>750</v>
      </c>
      <c r="B30" s="22">
        <f t="shared" si="5"/>
        <v>3981675.3164356262</v>
      </c>
      <c r="C30" s="9">
        <f t="shared" si="11"/>
        <v>-6113.3125774376031</v>
      </c>
      <c r="D30" s="23">
        <f t="shared" si="6"/>
        <v>-5.9053767400553037</v>
      </c>
      <c r="E30" s="22">
        <f t="shared" si="13"/>
        <v>5077058.398325583</v>
      </c>
      <c r="F30" s="9">
        <f t="shared" si="12"/>
        <v>4895.1141135684111</v>
      </c>
      <c r="G30" s="23">
        <f t="shared" si="7"/>
        <v>-7.5299817766693247</v>
      </c>
      <c r="H30" s="3">
        <f t="shared" si="8"/>
        <v>6452151.6028005015</v>
      </c>
      <c r="I30" s="30"/>
      <c r="J30" s="9">
        <f t="shared" si="9"/>
        <v>7831.6494338238499</v>
      </c>
      <c r="K30" s="5">
        <f t="shared" si="10"/>
        <v>9.5694357199867497</v>
      </c>
    </row>
    <row r="31" spans="1:11" ht="18" customHeight="1">
      <c r="A31" s="2">
        <f t="shared" si="4"/>
        <v>780</v>
      </c>
      <c r="B31" s="22">
        <f t="shared" si="5"/>
        <v>3792961.1000464484</v>
      </c>
      <c r="C31" s="9">
        <f t="shared" si="11"/>
        <v>-6290.4738796392621</v>
      </c>
      <c r="D31" s="23">
        <f t="shared" si="6"/>
        <v>-5.6306012833848627</v>
      </c>
      <c r="E31" s="22">
        <f t="shared" si="13"/>
        <v>5217134.8381336331</v>
      </c>
      <c r="F31" s="9">
        <f t="shared" si="12"/>
        <v>4669.2146602683315</v>
      </c>
      <c r="G31" s="23">
        <f t="shared" si="7"/>
        <v>-7.7447686228122361</v>
      </c>
      <c r="H31" s="3">
        <f t="shared" si="8"/>
        <v>6450197.6578809749</v>
      </c>
      <c r="I31" s="30"/>
      <c r="J31" s="9">
        <f t="shared" si="9"/>
        <v>7834.0045426390034</v>
      </c>
      <c r="K31" s="5">
        <f t="shared" si="10"/>
        <v>9.5752342965251867</v>
      </c>
    </row>
    <row r="32" spans="1:11" ht="18" customHeight="1">
      <c r="A32" s="2">
        <f t="shared" si="4"/>
        <v>810</v>
      </c>
      <c r="B32" s="22">
        <f t="shared" si="5"/>
        <v>3599179.3425022243</v>
      </c>
      <c r="C32" s="9">
        <f t="shared" si="11"/>
        <v>-6459.3919181408082</v>
      </c>
      <c r="D32" s="23">
        <f t="shared" si="6"/>
        <v>-5.3479238088825687</v>
      </c>
      <c r="E32" s="22">
        <f t="shared" si="13"/>
        <v>5350240.9861811521</v>
      </c>
      <c r="F32" s="9">
        <f t="shared" si="12"/>
        <v>4436.8716015839645</v>
      </c>
      <c r="G32" s="23">
        <f t="shared" si="7"/>
        <v>-7.949779221994925</v>
      </c>
      <c r="H32" s="3">
        <f t="shared" si="8"/>
        <v>6448191.2618739381</v>
      </c>
      <c r="I32" s="30"/>
      <c r="J32" s="9">
        <f t="shared" si="9"/>
        <v>7836.4260706705481</v>
      </c>
      <c r="K32" s="5">
        <f t="shared" si="10"/>
        <v>9.5811940145305101</v>
      </c>
    </row>
    <row r="33" spans="1:11" ht="18" customHeight="1">
      <c r="A33" s="2">
        <f t="shared" si="4"/>
        <v>840</v>
      </c>
      <c r="B33" s="22">
        <f t="shared" si="5"/>
        <v>3400584.4535300056</v>
      </c>
      <c r="C33" s="9">
        <f t="shared" si="11"/>
        <v>-6619.8296324072853</v>
      </c>
      <c r="D33" s="23">
        <f t="shared" si="6"/>
        <v>-5.0576738615958856</v>
      </c>
      <c r="E33" s="22">
        <f t="shared" si="13"/>
        <v>5476192.3329288755</v>
      </c>
      <c r="F33" s="9">
        <f t="shared" si="12"/>
        <v>4198.3782249241167</v>
      </c>
      <c r="G33" s="23">
        <f t="shared" si="7"/>
        <v>-8.1447160633153146</v>
      </c>
      <c r="H33" s="3">
        <f t="shared" si="8"/>
        <v>6446135.0507741431</v>
      </c>
      <c r="I33" s="30"/>
      <c r="J33" s="9">
        <f t="shared" si="9"/>
        <v>7838.910898946011</v>
      </c>
      <c r="K33" s="5">
        <f t="shared" si="10"/>
        <v>9.5873074761528727</v>
      </c>
    </row>
    <row r="34" spans="1:11" ht="18" customHeight="1">
      <c r="A34" s="2">
        <f t="shared" si="4"/>
        <v>870</v>
      </c>
      <c r="B34" s="22">
        <f t="shared" si="5"/>
        <v>3197437.6580823506</v>
      </c>
      <c r="C34" s="9">
        <f t="shared" si="11"/>
        <v>-6771.5598482551623</v>
      </c>
      <c r="D34" s="23">
        <f t="shared" si="6"/>
        <v>-4.7601926646420178</v>
      </c>
      <c r="E34" s="22">
        <f t="shared" si="13"/>
        <v>5594813.4352196148</v>
      </c>
      <c r="F34" s="9">
        <f t="shared" si="12"/>
        <v>3954.0367430246574</v>
      </c>
      <c r="G34" s="23">
        <f t="shared" si="7"/>
        <v>-8.3292913646190314</v>
      </c>
      <c r="H34" s="3">
        <f t="shared" si="8"/>
        <v>6444031.7311631124</v>
      </c>
      <c r="I34" s="30"/>
      <c r="J34" s="9">
        <f t="shared" si="9"/>
        <v>7841.4558178753077</v>
      </c>
      <c r="K34" s="5">
        <f t="shared" si="10"/>
        <v>9.5935670551275578</v>
      </c>
    </row>
    <row r="35" spans="1:11" ht="18" customHeight="1">
      <c r="A35" s="2">
        <f t="shared" si="4"/>
        <v>900</v>
      </c>
      <c r="B35" s="22">
        <f t="shared" si="5"/>
        <v>2990006.689236518</v>
      </c>
      <c r="C35" s="9">
        <f t="shared" si="11"/>
        <v>-6914.3656281944232</v>
      </c>
      <c r="D35" s="23">
        <f t="shared" si="6"/>
        <v>-4.455832941798052</v>
      </c>
      <c r="E35" s="22">
        <f t="shared" si="13"/>
        <v>5705938.1752821971</v>
      </c>
      <c r="F35" s="9">
        <f t="shared" si="12"/>
        <v>3704.1580020860865</v>
      </c>
      <c r="G35" s="23">
        <f t="shared" si="7"/>
        <v>-8.5032275602625962</v>
      </c>
      <c r="H35" s="3">
        <f t="shared" si="8"/>
        <v>6441884.0770245045</v>
      </c>
      <c r="I35" s="30"/>
      <c r="J35" s="9">
        <f t="shared" si="9"/>
        <v>7844.0575306900218</v>
      </c>
      <c r="K35" s="5">
        <f t="shared" si="10"/>
        <v>9.5999649034161614</v>
      </c>
    </row>
    <row r="36" spans="1:11" ht="18" customHeight="1">
      <c r="A36" s="2">
        <f t="shared" si="4"/>
        <v>930</v>
      </c>
      <c r="B36" s="22">
        <f t="shared" si="5"/>
        <v>2778565.4707430671</v>
      </c>
      <c r="C36" s="9">
        <f t="shared" si="11"/>
        <v>-7048.0406164483647</v>
      </c>
      <c r="D36" s="23">
        <f t="shared" si="6"/>
        <v>-4.1449587183193017</v>
      </c>
      <c r="E36" s="22">
        <f t="shared" si="13"/>
        <v>5809410.0105405431</v>
      </c>
      <c r="F36" s="9">
        <f t="shared" si="12"/>
        <v>3449.0611752782088</v>
      </c>
      <c r="G36" s="23">
        <f t="shared" si="7"/>
        <v>-8.6662577956249649</v>
      </c>
      <c r="H36" s="3">
        <f t="shared" si="8"/>
        <v>6439694.9264522083</v>
      </c>
      <c r="I36" s="30"/>
      <c r="J36" s="9">
        <f t="shared" si="9"/>
        <v>7846.7126570250639</v>
      </c>
      <c r="K36" s="5">
        <f t="shared" si="10"/>
        <v>9.6064929582445266</v>
      </c>
    </row>
    <row r="37" spans="1:11" ht="18" customHeight="1">
      <c r="A37" s="2">
        <f t="shared" si="4"/>
        <v>960</v>
      </c>
      <c r="B37" s="22">
        <f t="shared" si="5"/>
        <v>2563393.7894031289</v>
      </c>
      <c r="C37" s="9">
        <f t="shared" si="11"/>
        <v>-7172.3893779979435</v>
      </c>
      <c r="D37" s="23">
        <f t="shared" si="6"/>
        <v>-3.8279450987743542</v>
      </c>
      <c r="E37" s="22">
        <f t="shared" si="13"/>
        <v>5905082.2137828274</v>
      </c>
      <c r="F37" s="9">
        <f t="shared" si="12"/>
        <v>3189.07344140946</v>
      </c>
      <c r="G37" s="23">
        <f t="shared" si="7"/>
        <v>-8.8181264273769155</v>
      </c>
      <c r="H37" s="3">
        <f t="shared" si="8"/>
        <v>6437467.1782530146</v>
      </c>
      <c r="I37" s="30"/>
      <c r="J37" s="9">
        <f t="shared" si="9"/>
        <v>7849.4177366426929</v>
      </c>
      <c r="K37" s="5">
        <f t="shared" si="10"/>
        <v>9.6131429495474467</v>
      </c>
    </row>
    <row r="38" spans="1:11" ht="18" customHeight="1">
      <c r="A38" s="2">
        <f t="shared" si="4"/>
        <v>990</v>
      </c>
      <c r="B38" s="22">
        <f t="shared" ref="B38:B69" si="14">IF(H37&lt;$B$2*1000,B37,B37+vx*dt)</f>
        <v>2344776.9574742937</v>
      </c>
      <c r="C38" s="9">
        <f t="shared" si="11"/>
        <v>-7287.2277309611745</v>
      </c>
      <c r="D38" s="23">
        <f t="shared" ref="D38:D69" si="15">IF(H37&lt;$B$2*1000,"",-GM*x/pr^3)</f>
        <v>-3.5051780207234429</v>
      </c>
      <c r="E38" s="22">
        <f t="shared" si="13"/>
        <v>5992818.1032404723</v>
      </c>
      <c r="F38" s="9">
        <f t="shared" si="12"/>
        <v>2924.5296485881527</v>
      </c>
      <c r="G38" s="23">
        <f t="shared" ref="G38:G69" si="16">IF(H37&lt;$B$2*1000,"",-GM*y/pr^3)</f>
        <v>-8.9585895284039392</v>
      </c>
      <c r="H38" s="3">
        <f t="shared" ref="H38:H69" si="17">IF(H37&lt;$B$2*1000,H37,SQRT(x^2+y^2))</f>
        <v>6435203.7884459523</v>
      </c>
      <c r="I38" s="30"/>
      <c r="J38" s="9">
        <f t="shared" ref="J38:J69" si="18">IF(H37&lt;$B$2*1000,"",SQRT(vx^2+vy^2))</f>
        <v>7852.1692332985731</v>
      </c>
      <c r="K38" s="5">
        <f t="shared" ref="K38:K69" si="19">IF(H37&lt;$B$2*1000,"",SQRT(ax^2+ay^2))</f>
        <v>9.6199064078291023</v>
      </c>
    </row>
    <row r="39" spans="1:11" ht="18" customHeight="1">
      <c r="A39" s="2">
        <f t="shared" si="4"/>
        <v>1020</v>
      </c>
      <c r="B39" s="22">
        <f t="shared" si="14"/>
        <v>2123005.4653268075</v>
      </c>
      <c r="C39" s="9">
        <f t="shared" ref="C39:C70" si="20">IF(H37&lt;$B$2*1000,"",C38+D38*dt)</f>
        <v>-7392.3830715828781</v>
      </c>
      <c r="D39" s="23">
        <f t="shared" si="15"/>
        <v>-3.1770539831142348</v>
      </c>
      <c r="E39" s="22">
        <f t="shared" si="13"/>
        <v>6072491.2621225528</v>
      </c>
      <c r="F39" s="9">
        <f t="shared" ref="F39:F70" si="21">IF(H37&lt;$B$2*1000,"",F38+G38*dt)</f>
        <v>2655.7719627360343</v>
      </c>
      <c r="G39" s="23">
        <f t="shared" si="16"/>
        <v>-9.087415396164797</v>
      </c>
      <c r="H39" s="3">
        <f t="shared" si="17"/>
        <v>6432907.7666605981</v>
      </c>
      <c r="I39" s="30"/>
      <c r="J39" s="9">
        <f t="shared" si="18"/>
        <v>7854.9635387492353</v>
      </c>
      <c r="K39" s="5">
        <f t="shared" si="19"/>
        <v>9.6267746724474144</v>
      </c>
    </row>
    <row r="40" spans="1:11" ht="18" customHeight="1">
      <c r="A40" s="2">
        <f t="shared" si="4"/>
        <v>1050</v>
      </c>
      <c r="B40" s="22">
        <f t="shared" si="14"/>
        <v>1898374.6245945182</v>
      </c>
      <c r="C40" s="9">
        <f t="shared" si="20"/>
        <v>-7487.6946910763054</v>
      </c>
      <c r="D40" s="23">
        <f t="shared" si="15"/>
        <v>-2.8439797483256255</v>
      </c>
      <c r="E40" s="22">
        <f t="shared" ref="E40:E71" si="22">IF(H39&lt;$B$2*1000,"",E39+vy*dt)</f>
        <v>6143985.7471480854</v>
      </c>
      <c r="F40" s="9">
        <f t="shared" si="21"/>
        <v>2383.1495008510906</v>
      </c>
      <c r="G40" s="23">
        <f t="shared" si="16"/>
        <v>-9.2043850631550939</v>
      </c>
      <c r="H40" s="3">
        <f t="shared" si="17"/>
        <v>6430582.172436893</v>
      </c>
      <c r="I40" s="30"/>
      <c r="J40" s="9">
        <f t="shared" si="18"/>
        <v>7857.7969769000192</v>
      </c>
      <c r="K40" s="5">
        <f t="shared" si="19"/>
        <v>9.6337389003293463</v>
      </c>
    </row>
    <row r="41" spans="1:11" ht="18" customHeight="1">
      <c r="A41" s="2">
        <f t="shared" si="4"/>
        <v>1080</v>
      </c>
      <c r="B41" s="22">
        <f t="shared" si="14"/>
        <v>1671184.202088736</v>
      </c>
      <c r="C41" s="9">
        <f t="shared" si="20"/>
        <v>-7573.0140835260745</v>
      </c>
      <c r="D41" s="23">
        <f t="shared" si="15"/>
        <v>-2.506372016856353</v>
      </c>
      <c r="E41" s="22">
        <f t="shared" si="22"/>
        <v>6207196.2856167788</v>
      </c>
      <c r="F41" s="9">
        <f t="shared" si="21"/>
        <v>2107.017948956438</v>
      </c>
      <c r="G41" s="23">
        <f t="shared" si="16"/>
        <v>-9.309292808033927</v>
      </c>
      <c r="H41" s="3">
        <f t="shared" si="17"/>
        <v>6428230.1114292499</v>
      </c>
      <c r="I41" s="30"/>
      <c r="J41" s="9">
        <f t="shared" si="18"/>
        <v>7860.6658080921407</v>
      </c>
      <c r="K41" s="5">
        <f t="shared" si="19"/>
        <v>9.640790075123137</v>
      </c>
    </row>
    <row r="42" spans="1:11" ht="18" customHeight="1">
      <c r="A42" s="2">
        <f t="shared" si="4"/>
        <v>1110</v>
      </c>
      <c r="B42" s="22">
        <f t="shared" si="14"/>
        <v>1441738.044767783</v>
      </c>
      <c r="C42" s="9">
        <f t="shared" si="20"/>
        <v>-7648.2052440317648</v>
      </c>
      <c r="D42" s="23">
        <f t="shared" si="15"/>
        <v>-2.1646570737309099</v>
      </c>
      <c r="E42" s="22">
        <f t="shared" si="22"/>
        <v>6262028.4605582412</v>
      </c>
      <c r="F42" s="9">
        <f t="shared" si="21"/>
        <v>1827.7391647154202</v>
      </c>
      <c r="G42" s="23">
        <f t="shared" si="16"/>
        <v>-9.4019466658625692</v>
      </c>
      <c r="H42" s="3">
        <f t="shared" si="17"/>
        <v>6425854.7315179976</v>
      </c>
      <c r="I42" s="30"/>
      <c r="J42" s="9">
        <f t="shared" si="18"/>
        <v>7863.5662335272291</v>
      </c>
      <c r="K42" s="5">
        <f t="shared" si="19"/>
        <v>9.6479190167920432</v>
      </c>
    </row>
    <row r="43" spans="1:11" ht="18" customHeight="1">
      <c r="A43" s="2">
        <f t="shared" si="4"/>
        <v>1140</v>
      </c>
      <c r="B43" s="22">
        <f t="shared" si="14"/>
        <v>1210343.6960804723</v>
      </c>
      <c r="C43" s="9">
        <f t="shared" si="20"/>
        <v>-7713.1449562436919</v>
      </c>
      <c r="D43" s="23">
        <f t="shared" si="15"/>
        <v>-1.8192704057808309</v>
      </c>
      <c r="E43" s="22">
        <f t="shared" si="22"/>
        <v>6308398.8835004279</v>
      </c>
      <c r="F43" s="9">
        <f t="shared" si="21"/>
        <v>1545.6807647395431</v>
      </c>
      <c r="G43" s="23">
        <f t="shared" si="16"/>
        <v>-9.4821689357979775</v>
      </c>
      <c r="H43" s="3">
        <f t="shared" si="17"/>
        <v>6423459.2188314851</v>
      </c>
      <c r="I43" s="30"/>
      <c r="J43" s="9">
        <f t="shared" si="18"/>
        <v>7866.4943998272392</v>
      </c>
      <c r="K43" s="5">
        <f t="shared" si="19"/>
        <v>9.6551163916527738</v>
      </c>
    </row>
    <row r="44" spans="1:11" ht="18" customHeight="1">
      <c r="A44" s="2">
        <f t="shared" si="4"/>
        <v>1170</v>
      </c>
      <c r="B44" s="22">
        <f t="shared" si="14"/>
        <v>977312.00402795884</v>
      </c>
      <c r="C44" s="9">
        <f t="shared" si="20"/>
        <v>-7767.7230684171172</v>
      </c>
      <c r="D44" s="23">
        <f t="shared" si="15"/>
        <v>-1.4706562890547705</v>
      </c>
      <c r="E44" s="22">
        <f t="shared" si="22"/>
        <v>6346235.3544003963</v>
      </c>
      <c r="F44" s="9">
        <f t="shared" si="21"/>
        <v>1261.2156966656037</v>
      </c>
      <c r="G44" s="23">
        <f t="shared" si="16"/>
        <v>-9.5497966844820148</v>
      </c>
      <c r="H44" s="3">
        <f t="shared" si="17"/>
        <v>6421046.7936823722</v>
      </c>
      <c r="I44" s="30"/>
      <c r="J44" s="9">
        <f t="shared" si="18"/>
        <v>7869.4464037272119</v>
      </c>
      <c r="K44" s="5">
        <f t="shared" si="19"/>
        <v>9.6623727228605727</v>
      </c>
    </row>
    <row r="45" spans="1:11" ht="18" customHeight="1">
      <c r="A45" s="2">
        <f t="shared" si="4"/>
        <v>1200</v>
      </c>
      <c r="B45" s="22">
        <f t="shared" si="14"/>
        <v>742956.72131529602</v>
      </c>
      <c r="C45" s="9">
        <f t="shared" si="20"/>
        <v>-7811.8427570887607</v>
      </c>
      <c r="D45" s="23">
        <f t="shared" si="15"/>
        <v>-1.1192673457157993</v>
      </c>
      <c r="E45" s="22">
        <f t="shared" si="22"/>
        <v>6375477.0082843304</v>
      </c>
      <c r="F45" s="9">
        <f t="shared" si="21"/>
        <v>974.72179613114326</v>
      </c>
      <c r="G45" s="23">
        <f t="shared" si="16"/>
        <v>-9.6046822432691741</v>
      </c>
      <c r="H45" s="3">
        <f t="shared" si="17"/>
        <v>6418620.7064220347</v>
      </c>
      <c r="I45" s="30"/>
      <c r="J45" s="9">
        <f t="shared" si="18"/>
        <v>7872.4182968979267</v>
      </c>
      <c r="K45" s="5">
        <f t="shared" si="19"/>
        <v>9.6696784013407537</v>
      </c>
    </row>
    <row r="46" spans="1:11" ht="18" customHeight="1">
      <c r="A46" s="2">
        <f t="shared" si="4"/>
        <v>1230</v>
      </c>
      <c r="B46" s="22">
        <f t="shared" si="14"/>
        <v>507594.09799148899</v>
      </c>
      <c r="C46" s="9">
        <f t="shared" si="20"/>
        <v>-7845.4207774602346</v>
      </c>
      <c r="D46" s="23">
        <f t="shared" si="15"/>
        <v>-0.76556406989922487</v>
      </c>
      <c r="E46" s="22">
        <f t="shared" si="22"/>
        <v>6396074.4481493225</v>
      </c>
      <c r="F46" s="9">
        <f t="shared" si="21"/>
        <v>686.58132883306803</v>
      </c>
      <c r="G46" s="23">
        <f t="shared" si="16"/>
        <v>-9.6466936973442454</v>
      </c>
      <c r="H46" s="3">
        <f t="shared" si="17"/>
        <v>6416184.2332171593</v>
      </c>
      <c r="I46" s="30"/>
      <c r="J46" s="9">
        <f t="shared" si="18"/>
        <v>7875.4060908950551</v>
      </c>
      <c r="K46" s="5">
        <f t="shared" si="19"/>
        <v>9.6770236971654597</v>
      </c>
    </row>
    <row r="47" spans="1:11" ht="18" customHeight="1">
      <c r="A47" s="2">
        <f t="shared" si="4"/>
        <v>1260</v>
      </c>
      <c r="B47" s="22">
        <f t="shared" si="14"/>
        <v>271542.46700477262</v>
      </c>
      <c r="C47" s="9">
        <f t="shared" si="20"/>
        <v>-7868.3876995572109</v>
      </c>
      <c r="D47" s="23">
        <f t="shared" si="15"/>
        <v>-0.4100143221284297</v>
      </c>
      <c r="E47" s="22">
        <f t="shared" si="22"/>
        <v>6407989.863686705</v>
      </c>
      <c r="F47" s="9">
        <f t="shared" si="21"/>
        <v>397.18051791274064</v>
      </c>
      <c r="G47" s="23">
        <f t="shared" si="16"/>
        <v>-9.6757153646953284</v>
      </c>
      <c r="H47" s="3">
        <f t="shared" si="17"/>
        <v>6413740.6717529977</v>
      </c>
      <c r="I47" s="30"/>
      <c r="J47" s="9">
        <f t="shared" si="18"/>
        <v>7878.4057622308746</v>
      </c>
      <c r="K47" s="5">
        <f t="shared" si="19"/>
        <v>9.6843987713720097</v>
      </c>
    </row>
    <row r="48" spans="1:11" ht="18" customHeight="1">
      <c r="A48" s="2">
        <f t="shared" si="4"/>
        <v>1290</v>
      </c>
      <c r="B48" s="22">
        <f t="shared" si="14"/>
        <v>35121.823128140706</v>
      </c>
      <c r="C48" s="9">
        <f t="shared" si="20"/>
        <v>-7880.6881292210637</v>
      </c>
      <c r="D48" s="23">
        <f t="shared" si="15"/>
        <v>-5.3092792019760846E-2</v>
      </c>
      <c r="E48" s="22">
        <f t="shared" si="22"/>
        <v>6411197.1353958612</v>
      </c>
      <c r="F48" s="9">
        <f t="shared" si="21"/>
        <v>106.90905697188077</v>
      </c>
      <c r="G48" s="23">
        <f t="shared" si="16"/>
        <v>-9.6916482628297604</v>
      </c>
      <c r="H48" s="3">
        <f t="shared" si="17"/>
        <v>6411293.3368679937</v>
      </c>
      <c r="I48" s="30"/>
      <c r="J48" s="9">
        <f t="shared" si="18"/>
        <v>7881.4132575641797</v>
      </c>
      <c r="K48" s="5">
        <f t="shared" si="19"/>
        <v>9.6917936882176541</v>
      </c>
    </row>
    <row r="49" spans="1:11" ht="18" customHeight="1">
      <c r="A49" s="2">
        <f t="shared" si="4"/>
        <v>1320</v>
      </c>
      <c r="B49" s="22">
        <f t="shared" si="14"/>
        <v>-201346.604261309</v>
      </c>
      <c r="C49" s="9">
        <f t="shared" si="20"/>
        <v>-7882.2809129816569</v>
      </c>
      <c r="D49" s="23">
        <f t="shared" si="15"/>
        <v>0.30471957085010248</v>
      </c>
      <c r="E49" s="22">
        <f t="shared" si="22"/>
        <v>6405681.9236684712</v>
      </c>
      <c r="F49" s="9">
        <f t="shared" si="21"/>
        <v>-183.84039091301202</v>
      </c>
      <c r="G49" s="23">
        <f t="shared" si="16"/>
        <v>-9.6944105610506295</v>
      </c>
      <c r="H49" s="3">
        <f t="shared" si="17"/>
        <v>6408845.556124798</v>
      </c>
      <c r="I49" s="30"/>
      <c r="J49" s="9">
        <f t="shared" si="18"/>
        <v>7884.4244990034622</v>
      </c>
      <c r="K49" s="5">
        <f t="shared" si="19"/>
        <v>9.6991984278634611</v>
      </c>
    </row>
    <row r="50" spans="1:11" ht="18" customHeight="1">
      <c r="A50" s="2">
        <f t="shared" si="4"/>
        <v>1350</v>
      </c>
      <c r="B50" s="22">
        <f t="shared" si="14"/>
        <v>-437540.78403699363</v>
      </c>
      <c r="C50" s="9">
        <f t="shared" si="20"/>
        <v>-7873.1393258561538</v>
      </c>
      <c r="D50" s="23">
        <f t="shared" si="15"/>
        <v>0.66293615789003313</v>
      </c>
      <c r="E50" s="22">
        <f t="shared" si="22"/>
        <v>6391441.7424361352</v>
      </c>
      <c r="F50" s="9">
        <f t="shared" si="21"/>
        <v>-474.6727077445309</v>
      </c>
      <c r="G50" s="23">
        <f t="shared" si="16"/>
        <v>-9.6839380160509698</v>
      </c>
      <c r="H50" s="3">
        <f t="shared" si="17"/>
        <v>6406400.6653229846</v>
      </c>
      <c r="I50" s="30"/>
      <c r="J50" s="9">
        <f t="shared" si="18"/>
        <v>7887.4353895179529</v>
      </c>
      <c r="K50" s="5">
        <f t="shared" si="19"/>
        <v>9.7066028994780247</v>
      </c>
    </row>
    <row r="51" spans="1:11" ht="18" customHeight="1">
      <c r="A51" s="2">
        <f t="shared" si="4"/>
        <v>1380</v>
      </c>
      <c r="B51" s="22">
        <f t="shared" si="14"/>
        <v>-673138.32127057726</v>
      </c>
      <c r="C51" s="9">
        <f t="shared" si="20"/>
        <v>-7853.251241119453</v>
      </c>
      <c r="D51" s="23">
        <f t="shared" si="15"/>
        <v>1.0210653340705362</v>
      </c>
      <c r="E51" s="22">
        <f t="shared" si="22"/>
        <v>6368486.0169893531</v>
      </c>
      <c r="F51" s="9">
        <f t="shared" si="21"/>
        <v>-765.19084822605998</v>
      </c>
      <c r="G51" s="23">
        <f t="shared" si="16"/>
        <v>-9.660184388532155</v>
      </c>
      <c r="H51" s="3">
        <f t="shared" si="17"/>
        <v>6403962.0039591026</v>
      </c>
      <c r="I51" s="30"/>
      <c r="J51" s="9">
        <f t="shared" si="18"/>
        <v>7890.4418184505448</v>
      </c>
      <c r="K51" s="5">
        <f t="shared" si="19"/>
        <v>9.7139969547494172</v>
      </c>
    </row>
    <row r="52" spans="1:11" ht="18" customHeight="1">
      <c r="A52" s="2">
        <f t="shared" si="4"/>
        <v>1410</v>
      </c>
      <c r="B52" s="22">
        <f t="shared" si="14"/>
        <v>-907816.8997034973</v>
      </c>
      <c r="C52" s="9">
        <f t="shared" si="20"/>
        <v>-7822.6192810973371</v>
      </c>
      <c r="D52" s="23">
        <f t="shared" si="15"/>
        <v>1.3786111017808929</v>
      </c>
      <c r="E52" s="22">
        <f t="shared" si="22"/>
        <v>6336836.1255928921</v>
      </c>
      <c r="F52" s="9">
        <f t="shared" si="21"/>
        <v>-1054.9963798820247</v>
      </c>
      <c r="G52" s="23">
        <f t="shared" si="16"/>
        <v>-9.6231218385137627</v>
      </c>
      <c r="H52" s="3">
        <f t="shared" si="17"/>
        <v>6401532.910639951</v>
      </c>
      <c r="I52" s="30"/>
      <c r="J52" s="9">
        <f t="shared" si="18"/>
        <v>7893.439667126112</v>
      </c>
      <c r="K52" s="5">
        <f t="shared" si="19"/>
        <v>9.7213704017918179</v>
      </c>
    </row>
    <row r="53" spans="1:11" ht="18" customHeight="1">
      <c r="A53" s="2">
        <f t="shared" si="4"/>
        <v>1440</v>
      </c>
      <c r="B53" s="22">
        <f t="shared" si="14"/>
        <v>-1141254.7281448147</v>
      </c>
      <c r="C53" s="9">
        <f t="shared" si="20"/>
        <v>-7781.2609480439105</v>
      </c>
      <c r="D53" s="23">
        <f t="shared" si="15"/>
        <v>1.7350737954455953</v>
      </c>
      <c r="E53" s="22">
        <f t="shared" si="22"/>
        <v>6296525.4245417686</v>
      </c>
      <c r="F53" s="9">
        <f t="shared" si="21"/>
        <v>-1343.6900350374376</v>
      </c>
      <c r="G53" s="23">
        <f t="shared" si="16"/>
        <v>-9.5727412969745878</v>
      </c>
      <c r="H53" s="3">
        <f t="shared" si="17"/>
        <v>6399116.7184552746</v>
      </c>
      <c r="I53" s="30"/>
      <c r="J53" s="9">
        <f t="shared" si="18"/>
        <v>7896.4248145481715</v>
      </c>
      <c r="K53" s="5">
        <f t="shared" si="19"/>
        <v>9.7287130194309199</v>
      </c>
    </row>
    <row r="54" spans="1:11" ht="18" customHeight="1">
      <c r="A54" s="2">
        <f t="shared" si="4"/>
        <v>1470</v>
      </c>
      <c r="B54" s="22">
        <f t="shared" si="14"/>
        <v>-1373130.9901702311</v>
      </c>
      <c r="C54" s="9">
        <f t="shared" si="20"/>
        <v>-7729.2087341805427</v>
      </c>
      <c r="D54" s="23">
        <f t="shared" si="15"/>
        <v>2.0899508061998726</v>
      </c>
      <c r="E54" s="22">
        <f t="shared" si="22"/>
        <v>6247599.2563233683</v>
      </c>
      <c r="F54" s="9">
        <f t="shared" si="21"/>
        <v>-1630.8722739466753</v>
      </c>
      <c r="G54" s="23">
        <f t="shared" si="16"/>
        <v>-9.5090528114495569</v>
      </c>
      <c r="H54" s="3">
        <f t="shared" si="17"/>
        <v>6396716.7503163833</v>
      </c>
      <c r="I54" s="30"/>
      <c r="J54" s="9">
        <f t="shared" si="18"/>
        <v>7899.3931431763031</v>
      </c>
      <c r="K54" s="5">
        <f t="shared" si="19"/>
        <v>9.7360145718498305</v>
      </c>
    </row>
    <row r="55" spans="1:11" ht="18" customHeight="1">
      <c r="A55" s="2">
        <f t="shared" si="4"/>
        <v>1500</v>
      </c>
      <c r="B55" s="22">
        <f t="shared" si="14"/>
        <v>-1603126.2964700675</v>
      </c>
      <c r="C55" s="9">
        <f t="shared" si="20"/>
        <v>-7666.5102099945461</v>
      </c>
      <c r="D55" s="23">
        <f t="shared" si="15"/>
        <v>2.4427373357408833</v>
      </c>
      <c r="E55" s="22">
        <f t="shared" si="22"/>
        <v>6190114.9405746637</v>
      </c>
      <c r="F55" s="9">
        <f t="shared" si="21"/>
        <v>-1916.1438582901619</v>
      </c>
      <c r="G55" s="23">
        <f t="shared" si="16"/>
        <v>-9.432085863206046</v>
      </c>
      <c r="H55" s="3">
        <f t="shared" si="17"/>
        <v>6394336.3142674556</v>
      </c>
      <c r="I55" s="30"/>
      <c r="J55" s="9">
        <f t="shared" si="18"/>
        <v>7902.3405447761952</v>
      </c>
      <c r="K55" s="5">
        <f t="shared" si="19"/>
        <v>9.7432648235749912</v>
      </c>
    </row>
    <row r="56" spans="1:11" ht="18" customHeight="1">
      <c r="A56" s="2">
        <f t="shared" si="4"/>
        <v>1530</v>
      </c>
      <c r="B56" s="22">
        <f t="shared" si="14"/>
        <v>-1830923.139167737</v>
      </c>
      <c r="C56" s="9">
        <f t="shared" si="20"/>
        <v>-7593.2280899223197</v>
      </c>
      <c r="D56" s="23">
        <f t="shared" si="15"/>
        <v>2.7929271782840592</v>
      </c>
      <c r="E56" s="22">
        <f t="shared" si="22"/>
        <v>6124141.7475490738</v>
      </c>
      <c r="F56" s="9">
        <f t="shared" si="21"/>
        <v>-2199.1064341863434</v>
      </c>
      <c r="G56" s="23">
        <f t="shared" si="16"/>
        <v>-9.3418896536360077</v>
      </c>
      <c r="H56" s="3">
        <f t="shared" si="17"/>
        <v>6391978.698776558</v>
      </c>
      <c r="I56" s="30"/>
      <c r="J56" s="9">
        <f t="shared" si="18"/>
        <v>7905.2629263336421</v>
      </c>
      <c r="K56" s="5">
        <f t="shared" si="19"/>
        <v>9.7504535547793498</v>
      </c>
    </row>
    <row r="57" spans="1:11" ht="18" customHeight="1">
      <c r="A57" s="2">
        <f t="shared" si="4"/>
        <v>1560</v>
      </c>
      <c r="B57" s="22">
        <f t="shared" si="14"/>
        <v>-2056206.347404951</v>
      </c>
      <c r="C57" s="9">
        <f t="shared" si="20"/>
        <v>-7509.440274573798</v>
      </c>
      <c r="D57" s="23">
        <f t="shared" si="15"/>
        <v>3.1400135293643143</v>
      </c>
      <c r="E57" s="22">
        <f t="shared" si="22"/>
        <v>6049760.8538352111</v>
      </c>
      <c r="F57" s="9">
        <f t="shared" si="21"/>
        <v>-2479.3631237954237</v>
      </c>
      <c r="G57" s="23">
        <f t="shared" si="16"/>
        <v>-9.2385333575278636</v>
      </c>
      <c r="H57" s="3">
        <f t="shared" si="17"/>
        <v>6389647.1680136891</v>
      </c>
      <c r="I57" s="30"/>
      <c r="J57" s="9">
        <f t="shared" si="18"/>
        <v>7908.156216023277</v>
      </c>
      <c r="K57" s="5">
        <f t="shared" si="19"/>
        <v>9.7575705768775247</v>
      </c>
    </row>
    <row r="58" spans="1:11" ht="18" customHeight="1">
      <c r="A58" s="2">
        <f t="shared" si="4"/>
        <v>1590</v>
      </c>
      <c r="B58" s="22">
        <f t="shared" si="14"/>
        <v>-2278663.5434657373</v>
      </c>
      <c r="C58" s="9">
        <f t="shared" si="20"/>
        <v>-7415.2398686928682</v>
      </c>
      <c r="D58" s="23">
        <f t="shared" si="15"/>
        <v>3.4834898200304791</v>
      </c>
      <c r="E58" s="22">
        <f t="shared" si="22"/>
        <v>5967065.2800995735</v>
      </c>
      <c r="F58" s="9">
        <f t="shared" si="21"/>
        <v>-2756.5191245212595</v>
      </c>
      <c r="G58" s="23">
        <f t="shared" si="16"/>
        <v>-9.1221063409253293</v>
      </c>
      <c r="H58" s="3">
        <f t="shared" si="17"/>
        <v>6387344.9571233923</v>
      </c>
      <c r="I58" s="30"/>
      <c r="J58" s="9">
        <f t="shared" si="18"/>
        <v>7911.0163692223314</v>
      </c>
      <c r="K58" s="5">
        <f t="shared" si="19"/>
        <v>9.7646057483856499</v>
      </c>
    </row>
    <row r="59" spans="1:11" ht="18" customHeight="1">
      <c r="A59" s="2">
        <f t="shared" si="4"/>
        <v>1620</v>
      </c>
      <c r="B59" s="22">
        <f t="shared" si="14"/>
        <v>-2497985.5986884958</v>
      </c>
      <c r="C59" s="9">
        <f t="shared" si="20"/>
        <v>-7310.7351740919539</v>
      </c>
      <c r="D59" s="23">
        <f t="shared" si="15"/>
        <v>3.8228505747897192</v>
      </c>
      <c r="E59" s="22">
        <f t="shared" si="22"/>
        <v>5876159.8106571026</v>
      </c>
      <c r="F59" s="9">
        <f t="shared" si="21"/>
        <v>-3030.1823147490195</v>
      </c>
      <c r="G59" s="23">
        <f t="shared" si="16"/>
        <v>-8.9927183413390122</v>
      </c>
      <c r="H59" s="3">
        <f t="shared" si="17"/>
        <v>6385075.2674997365</v>
      </c>
      <c r="I59" s="30"/>
      <c r="J59" s="9">
        <f t="shared" si="18"/>
        <v>7913.8393745591675</v>
      </c>
      <c r="K59" s="5">
        <f t="shared" si="19"/>
        <v>9.7715489910159672</v>
      </c>
    </row>
    <row r="60" spans="1:11" ht="18" customHeight="1">
      <c r="A60" s="2">
        <f t="shared" si="4"/>
        <v>1650</v>
      </c>
      <c r="B60" s="22">
        <f t="shared" si="14"/>
        <v>-2713867.0883939438</v>
      </c>
      <c r="C60" s="9">
        <f t="shared" si="20"/>
        <v>-7196.0496568482622</v>
      </c>
      <c r="D60" s="23">
        <f t="shared" si="15"/>
        <v>4.1575922914682062</v>
      </c>
      <c r="E60" s="22">
        <f t="shared" si="22"/>
        <v>5777160.8947074274</v>
      </c>
      <c r="F60" s="9">
        <f t="shared" si="21"/>
        <v>-3299.9638649891899</v>
      </c>
      <c r="G60" s="23">
        <f t="shared" si="16"/>
        <v>-8.8504996081519849</v>
      </c>
      <c r="H60" s="3">
        <f t="shared" si="17"/>
        <v>6382841.2620716607</v>
      </c>
      <c r="I60" s="30"/>
      <c r="J60" s="9">
        <f t="shared" si="18"/>
        <v>7916.6212599858773</v>
      </c>
      <c r="K60" s="5">
        <f t="shared" si="19"/>
        <v>9.7783903059744084</v>
      </c>
    </row>
    <row r="61" spans="1:11" ht="18" customHeight="1">
      <c r="A61" s="2">
        <f t="shared" si="4"/>
        <v>1680</v>
      </c>
      <c r="B61" s="22">
        <f t="shared" si="14"/>
        <v>-2926006.7450370705</v>
      </c>
      <c r="C61" s="9">
        <f t="shared" si="20"/>
        <v>-7071.3218881042158</v>
      </c>
      <c r="D61" s="23">
        <f t="shared" si="15"/>
        <v>4.487214340966255</v>
      </c>
      <c r="E61" s="22">
        <f t="shared" si="22"/>
        <v>5670196.5291104149</v>
      </c>
      <c r="F61" s="9">
        <f t="shared" si="21"/>
        <v>-3565.4788532337493</v>
      </c>
      <c r="G61" s="23">
        <f t="shared" si="16"/>
        <v>-8.6956010011518234</v>
      </c>
      <c r="H61" s="3">
        <f t="shared" si="17"/>
        <v>6380646.0606068904</v>
      </c>
      <c r="I61" s="30"/>
      <c r="J61" s="9">
        <f t="shared" si="18"/>
        <v>7919.3580988637468</v>
      </c>
      <c r="K61" s="5">
        <f t="shared" si="19"/>
        <v>9.7851197904269842</v>
      </c>
    </row>
    <row r="62" spans="1:11" ht="18" customHeight="1">
      <c r="A62" s="2">
        <f t="shared" si="4"/>
        <v>1710</v>
      </c>
      <c r="B62" s="22">
        <f t="shared" si="14"/>
        <v>-3134107.9087733272</v>
      </c>
      <c r="C62" s="9">
        <f t="shared" si="20"/>
        <v>-6936.7054578752277</v>
      </c>
      <c r="D62" s="23">
        <f t="shared" si="15"/>
        <v>4.8112198847019521</v>
      </c>
      <c r="E62" s="22">
        <f t="shared" si="22"/>
        <v>5555406.1226123655</v>
      </c>
      <c r="F62" s="9">
        <f t="shared" si="21"/>
        <v>-3826.3468832683038</v>
      </c>
      <c r="G62" s="23">
        <f t="shared" si="16"/>
        <v>-8.5281940452295668</v>
      </c>
      <c r="H62" s="3">
        <f t="shared" si="17"/>
        <v>6378492.7350428542</v>
      </c>
      <c r="I62" s="30"/>
      <c r="J62" s="9">
        <f t="shared" si="18"/>
        <v>7922.0460160499588</v>
      </c>
      <c r="K62" s="5">
        <f t="shared" si="19"/>
        <v>9.7917276540986631</v>
      </c>
    </row>
    <row r="63" spans="1:11" ht="18" customHeight="1">
      <c r="A63" s="2">
        <f t="shared" si="4"/>
        <v>1740</v>
      </c>
      <c r="B63" s="22">
        <f t="shared" si="14"/>
        <v>-3337878.9746133522</v>
      </c>
      <c r="C63" s="9">
        <f t="shared" si="20"/>
        <v>-6792.3688613341692</v>
      </c>
      <c r="D63" s="23">
        <f t="shared" si="15"/>
        <v>5.1291168073587787</v>
      </c>
      <c r="E63" s="22">
        <f t="shared" si="22"/>
        <v>5432940.3414736101</v>
      </c>
      <c r="F63" s="9">
        <f t="shared" si="21"/>
        <v>-4082.1927046251908</v>
      </c>
      <c r="G63" s="23">
        <f t="shared" si="16"/>
        <v>-8.3484709394107846</v>
      </c>
      <c r="H63" s="3">
        <f t="shared" si="17"/>
        <v>6376384.3048531245</v>
      </c>
      <c r="I63" s="30"/>
      <c r="J63" s="9">
        <f t="shared" si="18"/>
        <v>7924.6811939734953</v>
      </c>
      <c r="K63" s="5">
        <f t="shared" si="19"/>
        <v>9.7982042359667467</v>
      </c>
    </row>
    <row r="64" spans="1:11" ht="18" customHeight="1">
      <c r="A64" s="2">
        <f t="shared" si="4"/>
        <v>1770</v>
      </c>
      <c r="B64" s="22">
        <f t="shared" si="14"/>
        <v>-3337878.9746133522</v>
      </c>
      <c r="C64" s="9">
        <f t="shared" si="20"/>
        <v>-6638.4953571134056</v>
      </c>
      <c r="D64" s="23" t="str">
        <f t="shared" si="15"/>
        <v/>
      </c>
      <c r="E64" s="22" t="str">
        <f t="shared" si="22"/>
        <v/>
      </c>
      <c r="F64" s="9">
        <f t="shared" si="21"/>
        <v>-4332.6468328075143</v>
      </c>
      <c r="G64" s="23" t="str">
        <f t="shared" si="16"/>
        <v/>
      </c>
      <c r="H64" s="3">
        <f t="shared" si="17"/>
        <v>6376384.3048531245</v>
      </c>
      <c r="I64" s="30"/>
      <c r="J64" s="9" t="str">
        <f t="shared" si="18"/>
        <v/>
      </c>
      <c r="K64" s="5" t="str">
        <f t="shared" si="19"/>
        <v/>
      </c>
    </row>
    <row r="65" spans="1:11" ht="18" customHeight="1">
      <c r="A65" s="2">
        <f t="shared" si="4"/>
        <v>1800</v>
      </c>
      <c r="B65" s="22">
        <f t="shared" si="14"/>
        <v>-3337878.9746133522</v>
      </c>
      <c r="C65" s="9" t="str">
        <f t="shared" si="20"/>
        <v/>
      </c>
      <c r="D65" s="23" t="str">
        <f t="shared" si="15"/>
        <v/>
      </c>
      <c r="E65" s="22" t="str">
        <f t="shared" si="22"/>
        <v/>
      </c>
      <c r="F65" s="9" t="str">
        <f t="shared" si="21"/>
        <v/>
      </c>
      <c r="G65" s="23" t="str">
        <f t="shared" si="16"/>
        <v/>
      </c>
      <c r="H65" s="3">
        <f t="shared" si="17"/>
        <v>6376384.3048531245</v>
      </c>
      <c r="I65" s="30"/>
      <c r="J65" s="9" t="str">
        <f t="shared" si="18"/>
        <v/>
      </c>
      <c r="K65" s="5" t="str">
        <f t="shared" si="19"/>
        <v/>
      </c>
    </row>
    <row r="66" spans="1:11" ht="18" customHeight="1">
      <c r="A66" s="2">
        <f t="shared" si="4"/>
        <v>1830</v>
      </c>
      <c r="B66" s="22">
        <f t="shared" si="14"/>
        <v>-3337878.9746133522</v>
      </c>
      <c r="C66" s="9" t="str">
        <f t="shared" si="20"/>
        <v/>
      </c>
      <c r="D66" s="23" t="str">
        <f t="shared" si="15"/>
        <v/>
      </c>
      <c r="E66" s="22" t="str">
        <f t="shared" si="22"/>
        <v/>
      </c>
      <c r="F66" s="9" t="str">
        <f t="shared" si="21"/>
        <v/>
      </c>
      <c r="G66" s="23" t="str">
        <f t="shared" si="16"/>
        <v/>
      </c>
      <c r="H66" s="3">
        <f t="shared" si="17"/>
        <v>6376384.3048531245</v>
      </c>
      <c r="I66" s="30"/>
      <c r="J66" s="9" t="str">
        <f t="shared" si="18"/>
        <v/>
      </c>
      <c r="K66" s="5" t="str">
        <f t="shared" si="19"/>
        <v/>
      </c>
    </row>
    <row r="67" spans="1:11" ht="18" customHeight="1">
      <c r="A67" s="2">
        <f t="shared" si="4"/>
        <v>1860</v>
      </c>
      <c r="B67" s="22">
        <f t="shared" si="14"/>
        <v>-3337878.9746133522</v>
      </c>
      <c r="C67" s="9" t="str">
        <f t="shared" si="20"/>
        <v/>
      </c>
      <c r="D67" s="23" t="str">
        <f t="shared" si="15"/>
        <v/>
      </c>
      <c r="E67" s="22" t="str">
        <f t="shared" si="22"/>
        <v/>
      </c>
      <c r="F67" s="9" t="str">
        <f t="shared" si="21"/>
        <v/>
      </c>
      <c r="G67" s="23" t="str">
        <f t="shared" si="16"/>
        <v/>
      </c>
      <c r="H67" s="3">
        <f t="shared" si="17"/>
        <v>6376384.3048531245</v>
      </c>
      <c r="I67" s="30"/>
      <c r="J67" s="9" t="str">
        <f t="shared" si="18"/>
        <v/>
      </c>
      <c r="K67" s="5" t="str">
        <f t="shared" si="19"/>
        <v/>
      </c>
    </row>
    <row r="68" spans="1:11" ht="18" customHeight="1">
      <c r="A68" s="2">
        <f t="shared" si="4"/>
        <v>1890</v>
      </c>
      <c r="B68" s="22">
        <f t="shared" si="14"/>
        <v>-3337878.9746133522</v>
      </c>
      <c r="C68" s="9" t="str">
        <f t="shared" si="20"/>
        <v/>
      </c>
      <c r="D68" s="23" t="str">
        <f t="shared" si="15"/>
        <v/>
      </c>
      <c r="E68" s="22" t="str">
        <f t="shared" si="22"/>
        <v/>
      </c>
      <c r="F68" s="9" t="str">
        <f t="shared" si="21"/>
        <v/>
      </c>
      <c r="G68" s="23" t="str">
        <f t="shared" si="16"/>
        <v/>
      </c>
      <c r="H68" s="3">
        <f t="shared" si="17"/>
        <v>6376384.3048531245</v>
      </c>
      <c r="I68" s="30"/>
      <c r="J68" s="9" t="str">
        <f t="shared" si="18"/>
        <v/>
      </c>
      <c r="K68" s="5" t="str">
        <f t="shared" si="19"/>
        <v/>
      </c>
    </row>
    <row r="69" spans="1:11" ht="18" customHeight="1">
      <c r="A69" s="2">
        <f t="shared" si="4"/>
        <v>1920</v>
      </c>
      <c r="B69" s="22">
        <f t="shared" si="14"/>
        <v>-3337878.9746133522</v>
      </c>
      <c r="C69" s="9" t="str">
        <f t="shared" si="20"/>
        <v/>
      </c>
      <c r="D69" s="23" t="str">
        <f t="shared" si="15"/>
        <v/>
      </c>
      <c r="E69" s="22" t="str">
        <f t="shared" si="22"/>
        <v/>
      </c>
      <c r="F69" s="9" t="str">
        <f t="shared" si="21"/>
        <v/>
      </c>
      <c r="G69" s="23" t="str">
        <f t="shared" si="16"/>
        <v/>
      </c>
      <c r="H69" s="3">
        <f t="shared" si="17"/>
        <v>6376384.3048531245</v>
      </c>
      <c r="I69" s="30"/>
      <c r="J69" s="9" t="str">
        <f t="shared" si="18"/>
        <v/>
      </c>
      <c r="K69" s="5" t="str">
        <f t="shared" si="19"/>
        <v/>
      </c>
    </row>
    <row r="70" spans="1:11" ht="18" customHeight="1">
      <c r="A70" s="2">
        <f t="shared" ref="A70:A133" si="23">A69+dt</f>
        <v>1950</v>
      </c>
      <c r="B70" s="22">
        <f t="shared" ref="B70:B101" si="24">IF(H69&lt;$B$2*1000,B69,B69+vx*dt)</f>
        <v>-3337878.9746133522</v>
      </c>
      <c r="C70" s="9" t="str">
        <f t="shared" si="20"/>
        <v/>
      </c>
      <c r="D70" s="23" t="str">
        <f t="shared" ref="D70:D101" si="25">IF(H69&lt;$B$2*1000,"",-GM*x/pr^3)</f>
        <v/>
      </c>
      <c r="E70" s="22" t="str">
        <f t="shared" si="22"/>
        <v/>
      </c>
      <c r="F70" s="9" t="str">
        <f t="shared" si="21"/>
        <v/>
      </c>
      <c r="G70" s="23" t="str">
        <f t="shared" ref="G70:G101" si="26">IF(H69&lt;$B$2*1000,"",-GM*y/pr^3)</f>
        <v/>
      </c>
      <c r="H70" s="3">
        <f t="shared" ref="H70:H101" si="27">IF(H69&lt;$B$2*1000,H69,SQRT(x^2+y^2))</f>
        <v>6376384.3048531245</v>
      </c>
      <c r="I70" s="30"/>
      <c r="J70" s="9" t="str">
        <f t="shared" ref="J70:J101" si="28">IF(H69&lt;$B$2*1000,"",SQRT(vx^2+vy^2))</f>
        <v/>
      </c>
      <c r="K70" s="5" t="str">
        <f t="shared" ref="K70:K101" si="29">IF(H69&lt;$B$2*1000,"",SQRT(ax^2+ay^2))</f>
        <v/>
      </c>
    </row>
    <row r="71" spans="1:11" ht="18" customHeight="1">
      <c r="A71" s="2">
        <f t="shared" si="23"/>
        <v>1980</v>
      </c>
      <c r="B71" s="22">
        <f t="shared" si="24"/>
        <v>-3337878.9746133522</v>
      </c>
      <c r="C71" s="9" t="str">
        <f t="shared" ref="C71:C102" si="30">IF(H69&lt;$B$2*1000,"",C70+D70*dt)</f>
        <v/>
      </c>
      <c r="D71" s="23" t="str">
        <f t="shared" si="25"/>
        <v/>
      </c>
      <c r="E71" s="22" t="str">
        <f t="shared" si="22"/>
        <v/>
      </c>
      <c r="F71" s="9" t="str">
        <f t="shared" ref="F71:F102" si="31">IF(H69&lt;$B$2*1000,"",F70+G70*dt)</f>
        <v/>
      </c>
      <c r="G71" s="23" t="str">
        <f t="shared" si="26"/>
        <v/>
      </c>
      <c r="H71" s="3">
        <f t="shared" si="27"/>
        <v>6376384.3048531245</v>
      </c>
      <c r="I71" s="30"/>
      <c r="J71" s="9" t="str">
        <f t="shared" si="28"/>
        <v/>
      </c>
      <c r="K71" s="5" t="str">
        <f t="shared" si="29"/>
        <v/>
      </c>
    </row>
    <row r="72" spans="1:11" ht="18" customHeight="1">
      <c r="A72" s="2">
        <f t="shared" si="23"/>
        <v>2010</v>
      </c>
      <c r="B72" s="22">
        <f t="shared" si="24"/>
        <v>-3337878.9746133522</v>
      </c>
      <c r="C72" s="9" t="str">
        <f t="shared" si="30"/>
        <v/>
      </c>
      <c r="D72" s="23" t="str">
        <f t="shared" si="25"/>
        <v/>
      </c>
      <c r="E72" s="22" t="str">
        <f t="shared" ref="E72:E103" si="32">IF(H71&lt;$B$2*1000,"",E71+vy*dt)</f>
        <v/>
      </c>
      <c r="F72" s="9" t="str">
        <f t="shared" si="31"/>
        <v/>
      </c>
      <c r="G72" s="23" t="str">
        <f t="shared" si="26"/>
        <v/>
      </c>
      <c r="H72" s="3">
        <f t="shared" si="27"/>
        <v>6376384.3048531245</v>
      </c>
      <c r="I72" s="30"/>
      <c r="J72" s="9" t="str">
        <f t="shared" si="28"/>
        <v/>
      </c>
      <c r="K72" s="5" t="str">
        <f t="shared" si="29"/>
        <v/>
      </c>
    </row>
    <row r="73" spans="1:11" ht="18" customHeight="1">
      <c r="A73" s="2">
        <f t="shared" si="23"/>
        <v>2040</v>
      </c>
      <c r="B73" s="22">
        <f t="shared" si="24"/>
        <v>-3337878.9746133522</v>
      </c>
      <c r="C73" s="9" t="str">
        <f t="shared" si="30"/>
        <v/>
      </c>
      <c r="D73" s="23" t="str">
        <f t="shared" si="25"/>
        <v/>
      </c>
      <c r="E73" s="22" t="str">
        <f t="shared" si="32"/>
        <v/>
      </c>
      <c r="F73" s="9" t="str">
        <f t="shared" si="31"/>
        <v/>
      </c>
      <c r="G73" s="23" t="str">
        <f t="shared" si="26"/>
        <v/>
      </c>
      <c r="H73" s="3">
        <f t="shared" si="27"/>
        <v>6376384.3048531245</v>
      </c>
      <c r="I73" s="30"/>
      <c r="J73" s="9" t="str">
        <f t="shared" si="28"/>
        <v/>
      </c>
      <c r="K73" s="5" t="str">
        <f t="shared" si="29"/>
        <v/>
      </c>
    </row>
    <row r="74" spans="1:11" ht="18" customHeight="1">
      <c r="A74" s="2">
        <f t="shared" si="23"/>
        <v>2070</v>
      </c>
      <c r="B74" s="22">
        <f t="shared" si="24"/>
        <v>-3337878.9746133522</v>
      </c>
      <c r="C74" s="9" t="str">
        <f t="shared" si="30"/>
        <v/>
      </c>
      <c r="D74" s="23" t="str">
        <f t="shared" si="25"/>
        <v/>
      </c>
      <c r="E74" s="22" t="str">
        <f t="shared" si="32"/>
        <v/>
      </c>
      <c r="F74" s="9" t="str">
        <f t="shared" si="31"/>
        <v/>
      </c>
      <c r="G74" s="23" t="str">
        <f t="shared" si="26"/>
        <v/>
      </c>
      <c r="H74" s="3">
        <f t="shared" si="27"/>
        <v>6376384.3048531245</v>
      </c>
      <c r="I74" s="30"/>
      <c r="J74" s="9" t="str">
        <f t="shared" si="28"/>
        <v/>
      </c>
      <c r="K74" s="5" t="str">
        <f t="shared" si="29"/>
        <v/>
      </c>
    </row>
    <row r="75" spans="1:11" ht="18" customHeight="1">
      <c r="A75" s="2">
        <f t="shared" si="23"/>
        <v>2100</v>
      </c>
      <c r="B75" s="22">
        <f t="shared" si="24"/>
        <v>-3337878.9746133522</v>
      </c>
      <c r="C75" s="9" t="str">
        <f t="shared" si="30"/>
        <v/>
      </c>
      <c r="D75" s="23" t="str">
        <f t="shared" si="25"/>
        <v/>
      </c>
      <c r="E75" s="22" t="str">
        <f t="shared" si="32"/>
        <v/>
      </c>
      <c r="F75" s="9" t="str">
        <f t="shared" si="31"/>
        <v/>
      </c>
      <c r="G75" s="23" t="str">
        <f t="shared" si="26"/>
        <v/>
      </c>
      <c r="H75" s="3">
        <f t="shared" si="27"/>
        <v>6376384.3048531245</v>
      </c>
      <c r="I75" s="30"/>
      <c r="J75" s="9" t="str">
        <f t="shared" si="28"/>
        <v/>
      </c>
      <c r="K75" s="5" t="str">
        <f t="shared" si="29"/>
        <v/>
      </c>
    </row>
    <row r="76" spans="1:11" ht="18" customHeight="1">
      <c r="A76" s="2">
        <f t="shared" si="23"/>
        <v>2130</v>
      </c>
      <c r="B76" s="22">
        <f t="shared" si="24"/>
        <v>-3337878.9746133522</v>
      </c>
      <c r="C76" s="9" t="str">
        <f t="shared" si="30"/>
        <v/>
      </c>
      <c r="D76" s="23" t="str">
        <f t="shared" si="25"/>
        <v/>
      </c>
      <c r="E76" s="22" t="str">
        <f t="shared" si="32"/>
        <v/>
      </c>
      <c r="F76" s="9" t="str">
        <f t="shared" si="31"/>
        <v/>
      </c>
      <c r="G76" s="23" t="str">
        <f t="shared" si="26"/>
        <v/>
      </c>
      <c r="H76" s="3">
        <f t="shared" si="27"/>
        <v>6376384.3048531245</v>
      </c>
      <c r="I76" s="30"/>
      <c r="J76" s="9" t="str">
        <f t="shared" si="28"/>
        <v/>
      </c>
      <c r="K76" s="5" t="str">
        <f t="shared" si="29"/>
        <v/>
      </c>
    </row>
    <row r="77" spans="1:11" ht="18" customHeight="1">
      <c r="A77" s="2">
        <f t="shared" si="23"/>
        <v>2160</v>
      </c>
      <c r="B77" s="22">
        <f t="shared" si="24"/>
        <v>-3337878.9746133522</v>
      </c>
      <c r="C77" s="9" t="str">
        <f t="shared" si="30"/>
        <v/>
      </c>
      <c r="D77" s="23" t="str">
        <f t="shared" si="25"/>
        <v/>
      </c>
      <c r="E77" s="22" t="str">
        <f t="shared" si="32"/>
        <v/>
      </c>
      <c r="F77" s="9" t="str">
        <f t="shared" si="31"/>
        <v/>
      </c>
      <c r="G77" s="23" t="str">
        <f t="shared" si="26"/>
        <v/>
      </c>
      <c r="H77" s="3">
        <f t="shared" si="27"/>
        <v>6376384.3048531245</v>
      </c>
      <c r="I77" s="30"/>
      <c r="J77" s="9" t="str">
        <f t="shared" si="28"/>
        <v/>
      </c>
      <c r="K77" s="5" t="str">
        <f t="shared" si="29"/>
        <v/>
      </c>
    </row>
    <row r="78" spans="1:11" ht="18" customHeight="1">
      <c r="A78" s="2">
        <f t="shared" si="23"/>
        <v>2190</v>
      </c>
      <c r="B78" s="22">
        <f t="shared" si="24"/>
        <v>-3337878.9746133522</v>
      </c>
      <c r="C78" s="9" t="str">
        <f t="shared" si="30"/>
        <v/>
      </c>
      <c r="D78" s="23" t="str">
        <f t="shared" si="25"/>
        <v/>
      </c>
      <c r="E78" s="22" t="str">
        <f t="shared" si="32"/>
        <v/>
      </c>
      <c r="F78" s="9" t="str">
        <f t="shared" si="31"/>
        <v/>
      </c>
      <c r="G78" s="23" t="str">
        <f t="shared" si="26"/>
        <v/>
      </c>
      <c r="H78" s="3">
        <f t="shared" si="27"/>
        <v>6376384.3048531245</v>
      </c>
      <c r="I78" s="30"/>
      <c r="J78" s="9" t="str">
        <f t="shared" si="28"/>
        <v/>
      </c>
      <c r="K78" s="5" t="str">
        <f t="shared" si="29"/>
        <v/>
      </c>
    </row>
    <row r="79" spans="1:11" ht="18" customHeight="1">
      <c r="A79" s="2">
        <f t="shared" si="23"/>
        <v>2220</v>
      </c>
      <c r="B79" s="22">
        <f t="shared" si="24"/>
        <v>-3337878.9746133522</v>
      </c>
      <c r="C79" s="9" t="str">
        <f t="shared" si="30"/>
        <v/>
      </c>
      <c r="D79" s="23" t="str">
        <f t="shared" si="25"/>
        <v/>
      </c>
      <c r="E79" s="22" t="str">
        <f t="shared" si="32"/>
        <v/>
      </c>
      <c r="F79" s="9" t="str">
        <f t="shared" si="31"/>
        <v/>
      </c>
      <c r="G79" s="23" t="str">
        <f t="shared" si="26"/>
        <v/>
      </c>
      <c r="H79" s="3">
        <f t="shared" si="27"/>
        <v>6376384.3048531245</v>
      </c>
      <c r="I79" s="30"/>
      <c r="J79" s="9" t="str">
        <f t="shared" si="28"/>
        <v/>
      </c>
      <c r="K79" s="5" t="str">
        <f t="shared" si="29"/>
        <v/>
      </c>
    </row>
    <row r="80" spans="1:11" ht="18" customHeight="1">
      <c r="A80" s="2">
        <f t="shared" si="23"/>
        <v>2250</v>
      </c>
      <c r="B80" s="22">
        <f t="shared" si="24"/>
        <v>-3337878.9746133522</v>
      </c>
      <c r="C80" s="9" t="str">
        <f t="shared" si="30"/>
        <v/>
      </c>
      <c r="D80" s="23" t="str">
        <f t="shared" si="25"/>
        <v/>
      </c>
      <c r="E80" s="22" t="str">
        <f t="shared" si="32"/>
        <v/>
      </c>
      <c r="F80" s="9" t="str">
        <f t="shared" si="31"/>
        <v/>
      </c>
      <c r="G80" s="23" t="str">
        <f t="shared" si="26"/>
        <v/>
      </c>
      <c r="H80" s="3">
        <f t="shared" si="27"/>
        <v>6376384.3048531245</v>
      </c>
      <c r="I80" s="30"/>
      <c r="J80" s="9" t="str">
        <f t="shared" si="28"/>
        <v/>
      </c>
      <c r="K80" s="5" t="str">
        <f t="shared" si="29"/>
        <v/>
      </c>
    </row>
    <row r="81" spans="1:11" ht="18" customHeight="1">
      <c r="A81" s="2">
        <f t="shared" si="23"/>
        <v>2280</v>
      </c>
      <c r="B81" s="22">
        <f t="shared" si="24"/>
        <v>-3337878.9746133522</v>
      </c>
      <c r="C81" s="9" t="str">
        <f t="shared" si="30"/>
        <v/>
      </c>
      <c r="D81" s="23" t="str">
        <f t="shared" si="25"/>
        <v/>
      </c>
      <c r="E81" s="22" t="str">
        <f t="shared" si="32"/>
        <v/>
      </c>
      <c r="F81" s="9" t="str">
        <f t="shared" si="31"/>
        <v/>
      </c>
      <c r="G81" s="23" t="str">
        <f t="shared" si="26"/>
        <v/>
      </c>
      <c r="H81" s="3">
        <f t="shared" si="27"/>
        <v>6376384.3048531245</v>
      </c>
      <c r="I81" s="30"/>
      <c r="J81" s="9" t="str">
        <f t="shared" si="28"/>
        <v/>
      </c>
      <c r="K81" s="5" t="str">
        <f t="shared" si="29"/>
        <v/>
      </c>
    </row>
    <row r="82" spans="1:11" ht="18" customHeight="1">
      <c r="A82" s="2">
        <f t="shared" si="23"/>
        <v>2310</v>
      </c>
      <c r="B82" s="22">
        <f t="shared" si="24"/>
        <v>-3337878.9746133522</v>
      </c>
      <c r="C82" s="9" t="str">
        <f t="shared" si="30"/>
        <v/>
      </c>
      <c r="D82" s="23" t="str">
        <f t="shared" si="25"/>
        <v/>
      </c>
      <c r="E82" s="22" t="str">
        <f t="shared" si="32"/>
        <v/>
      </c>
      <c r="F82" s="9" t="str">
        <f t="shared" si="31"/>
        <v/>
      </c>
      <c r="G82" s="23" t="str">
        <f t="shared" si="26"/>
        <v/>
      </c>
      <c r="H82" s="3">
        <f t="shared" si="27"/>
        <v>6376384.3048531245</v>
      </c>
      <c r="I82" s="30"/>
      <c r="J82" s="9" t="str">
        <f t="shared" si="28"/>
        <v/>
      </c>
      <c r="K82" s="5" t="str">
        <f t="shared" si="29"/>
        <v/>
      </c>
    </row>
    <row r="83" spans="1:11" ht="18" customHeight="1">
      <c r="A83" s="2">
        <f t="shared" si="23"/>
        <v>2340</v>
      </c>
      <c r="B83" s="22">
        <f t="shared" si="24"/>
        <v>-3337878.9746133522</v>
      </c>
      <c r="C83" s="9" t="str">
        <f t="shared" si="30"/>
        <v/>
      </c>
      <c r="D83" s="23" t="str">
        <f t="shared" si="25"/>
        <v/>
      </c>
      <c r="E83" s="22" t="str">
        <f t="shared" si="32"/>
        <v/>
      </c>
      <c r="F83" s="9" t="str">
        <f t="shared" si="31"/>
        <v/>
      </c>
      <c r="G83" s="23" t="str">
        <f t="shared" si="26"/>
        <v/>
      </c>
      <c r="H83" s="3">
        <f t="shared" si="27"/>
        <v>6376384.3048531245</v>
      </c>
      <c r="I83" s="30"/>
      <c r="J83" s="9" t="str">
        <f t="shared" si="28"/>
        <v/>
      </c>
      <c r="K83" s="5" t="str">
        <f t="shared" si="29"/>
        <v/>
      </c>
    </row>
    <row r="84" spans="1:11" ht="18" customHeight="1">
      <c r="A84" s="2">
        <f t="shared" si="23"/>
        <v>2370</v>
      </c>
      <c r="B84" s="22">
        <f t="shared" si="24"/>
        <v>-3337878.9746133522</v>
      </c>
      <c r="C84" s="9" t="str">
        <f t="shared" si="30"/>
        <v/>
      </c>
      <c r="D84" s="23" t="str">
        <f t="shared" si="25"/>
        <v/>
      </c>
      <c r="E84" s="22" t="str">
        <f t="shared" si="32"/>
        <v/>
      </c>
      <c r="F84" s="9" t="str">
        <f t="shared" si="31"/>
        <v/>
      </c>
      <c r="G84" s="23" t="str">
        <f t="shared" si="26"/>
        <v/>
      </c>
      <c r="H84" s="3">
        <f t="shared" si="27"/>
        <v>6376384.3048531245</v>
      </c>
      <c r="I84" s="30"/>
      <c r="J84" s="9" t="str">
        <f t="shared" si="28"/>
        <v/>
      </c>
      <c r="K84" s="5" t="str">
        <f t="shared" si="29"/>
        <v/>
      </c>
    </row>
    <row r="85" spans="1:11" ht="18" customHeight="1">
      <c r="A85" s="2">
        <f t="shared" si="23"/>
        <v>2400</v>
      </c>
      <c r="B85" s="22">
        <f t="shared" si="24"/>
        <v>-3337878.9746133522</v>
      </c>
      <c r="C85" s="9" t="str">
        <f t="shared" si="30"/>
        <v/>
      </c>
      <c r="D85" s="23" t="str">
        <f t="shared" si="25"/>
        <v/>
      </c>
      <c r="E85" s="22" t="str">
        <f t="shared" si="32"/>
        <v/>
      </c>
      <c r="F85" s="9" t="str">
        <f t="shared" si="31"/>
        <v/>
      </c>
      <c r="G85" s="23" t="str">
        <f t="shared" si="26"/>
        <v/>
      </c>
      <c r="H85" s="3">
        <f t="shared" si="27"/>
        <v>6376384.3048531245</v>
      </c>
      <c r="I85" s="30"/>
      <c r="J85" s="9" t="str">
        <f t="shared" si="28"/>
        <v/>
      </c>
      <c r="K85" s="5" t="str">
        <f t="shared" si="29"/>
        <v/>
      </c>
    </row>
    <row r="86" spans="1:11" ht="18" customHeight="1">
      <c r="A86" s="2">
        <f t="shared" si="23"/>
        <v>2430</v>
      </c>
      <c r="B86" s="22">
        <f t="shared" si="24"/>
        <v>-3337878.9746133522</v>
      </c>
      <c r="C86" s="9" t="str">
        <f t="shared" si="30"/>
        <v/>
      </c>
      <c r="D86" s="23" t="str">
        <f t="shared" si="25"/>
        <v/>
      </c>
      <c r="E86" s="22" t="str">
        <f t="shared" si="32"/>
        <v/>
      </c>
      <c r="F86" s="9" t="str">
        <f t="shared" si="31"/>
        <v/>
      </c>
      <c r="G86" s="23" t="str">
        <f t="shared" si="26"/>
        <v/>
      </c>
      <c r="H86" s="3">
        <f t="shared" si="27"/>
        <v>6376384.3048531245</v>
      </c>
      <c r="I86" s="30"/>
      <c r="J86" s="9" t="str">
        <f t="shared" si="28"/>
        <v/>
      </c>
      <c r="K86" s="5" t="str">
        <f t="shared" si="29"/>
        <v/>
      </c>
    </row>
    <row r="87" spans="1:11" ht="18" customHeight="1">
      <c r="A87" s="2">
        <f t="shared" si="23"/>
        <v>2460</v>
      </c>
      <c r="B87" s="22">
        <f t="shared" si="24"/>
        <v>-3337878.9746133522</v>
      </c>
      <c r="C87" s="9" t="str">
        <f t="shared" si="30"/>
        <v/>
      </c>
      <c r="D87" s="23" t="str">
        <f t="shared" si="25"/>
        <v/>
      </c>
      <c r="E87" s="22" t="str">
        <f t="shared" si="32"/>
        <v/>
      </c>
      <c r="F87" s="9" t="str">
        <f t="shared" si="31"/>
        <v/>
      </c>
      <c r="G87" s="23" t="str">
        <f t="shared" si="26"/>
        <v/>
      </c>
      <c r="H87" s="3">
        <f t="shared" si="27"/>
        <v>6376384.3048531245</v>
      </c>
      <c r="I87" s="30"/>
      <c r="J87" s="9" t="str">
        <f t="shared" si="28"/>
        <v/>
      </c>
      <c r="K87" s="5" t="str">
        <f t="shared" si="29"/>
        <v/>
      </c>
    </row>
    <row r="88" spans="1:11" ht="18" customHeight="1">
      <c r="A88" s="2">
        <f t="shared" si="23"/>
        <v>2490</v>
      </c>
      <c r="B88" s="22">
        <f t="shared" si="24"/>
        <v>-3337878.9746133522</v>
      </c>
      <c r="C88" s="9" t="str">
        <f t="shared" si="30"/>
        <v/>
      </c>
      <c r="D88" s="23" t="str">
        <f t="shared" si="25"/>
        <v/>
      </c>
      <c r="E88" s="22" t="str">
        <f t="shared" si="32"/>
        <v/>
      </c>
      <c r="F88" s="9" t="str">
        <f t="shared" si="31"/>
        <v/>
      </c>
      <c r="G88" s="23" t="str">
        <f t="shared" si="26"/>
        <v/>
      </c>
      <c r="H88" s="3">
        <f t="shared" si="27"/>
        <v>6376384.3048531245</v>
      </c>
      <c r="I88" s="30"/>
      <c r="J88" s="9" t="str">
        <f t="shared" si="28"/>
        <v/>
      </c>
      <c r="K88" s="5" t="str">
        <f t="shared" si="29"/>
        <v/>
      </c>
    </row>
    <row r="89" spans="1:11" ht="18" customHeight="1">
      <c r="A89" s="2">
        <f t="shared" si="23"/>
        <v>2520</v>
      </c>
      <c r="B89" s="22">
        <f t="shared" si="24"/>
        <v>-3337878.9746133522</v>
      </c>
      <c r="C89" s="9" t="str">
        <f t="shared" si="30"/>
        <v/>
      </c>
      <c r="D89" s="23" t="str">
        <f t="shared" si="25"/>
        <v/>
      </c>
      <c r="E89" s="22" t="str">
        <f t="shared" si="32"/>
        <v/>
      </c>
      <c r="F89" s="9" t="str">
        <f t="shared" si="31"/>
        <v/>
      </c>
      <c r="G89" s="23" t="str">
        <f t="shared" si="26"/>
        <v/>
      </c>
      <c r="H89" s="3">
        <f t="shared" si="27"/>
        <v>6376384.3048531245</v>
      </c>
      <c r="I89" s="30"/>
      <c r="J89" s="9" t="str">
        <f t="shared" si="28"/>
        <v/>
      </c>
      <c r="K89" s="5" t="str">
        <f t="shared" si="29"/>
        <v/>
      </c>
    </row>
    <row r="90" spans="1:11" ht="18" customHeight="1">
      <c r="A90" s="2">
        <f t="shared" si="23"/>
        <v>2550</v>
      </c>
      <c r="B90" s="22">
        <f t="shared" si="24"/>
        <v>-3337878.9746133522</v>
      </c>
      <c r="C90" s="9" t="str">
        <f t="shared" si="30"/>
        <v/>
      </c>
      <c r="D90" s="23" t="str">
        <f t="shared" si="25"/>
        <v/>
      </c>
      <c r="E90" s="22" t="str">
        <f t="shared" si="32"/>
        <v/>
      </c>
      <c r="F90" s="9" t="str">
        <f t="shared" si="31"/>
        <v/>
      </c>
      <c r="G90" s="23" t="str">
        <f t="shared" si="26"/>
        <v/>
      </c>
      <c r="H90" s="3">
        <f t="shared" si="27"/>
        <v>6376384.3048531245</v>
      </c>
      <c r="I90" s="30"/>
      <c r="J90" s="9" t="str">
        <f t="shared" si="28"/>
        <v/>
      </c>
      <c r="K90" s="5" t="str">
        <f t="shared" si="29"/>
        <v/>
      </c>
    </row>
    <row r="91" spans="1:11" ht="18" customHeight="1">
      <c r="A91" s="2">
        <f t="shared" si="23"/>
        <v>2580</v>
      </c>
      <c r="B91" s="22">
        <f t="shared" si="24"/>
        <v>-3337878.9746133522</v>
      </c>
      <c r="C91" s="9" t="str">
        <f t="shared" si="30"/>
        <v/>
      </c>
      <c r="D91" s="23" t="str">
        <f t="shared" si="25"/>
        <v/>
      </c>
      <c r="E91" s="22" t="str">
        <f t="shared" si="32"/>
        <v/>
      </c>
      <c r="F91" s="9" t="str">
        <f t="shared" si="31"/>
        <v/>
      </c>
      <c r="G91" s="23" t="str">
        <f t="shared" si="26"/>
        <v/>
      </c>
      <c r="H91" s="3">
        <f t="shared" si="27"/>
        <v>6376384.3048531245</v>
      </c>
      <c r="I91" s="30"/>
      <c r="J91" s="9" t="str">
        <f t="shared" si="28"/>
        <v/>
      </c>
      <c r="K91" s="5" t="str">
        <f t="shared" si="29"/>
        <v/>
      </c>
    </row>
    <row r="92" spans="1:11" ht="18" customHeight="1">
      <c r="A92" s="2">
        <f t="shared" si="23"/>
        <v>2610</v>
      </c>
      <c r="B92" s="22">
        <f t="shared" si="24"/>
        <v>-3337878.9746133522</v>
      </c>
      <c r="C92" s="9" t="str">
        <f t="shared" si="30"/>
        <v/>
      </c>
      <c r="D92" s="23" t="str">
        <f t="shared" si="25"/>
        <v/>
      </c>
      <c r="E92" s="22" t="str">
        <f t="shared" si="32"/>
        <v/>
      </c>
      <c r="F92" s="9" t="str">
        <f t="shared" si="31"/>
        <v/>
      </c>
      <c r="G92" s="23" t="str">
        <f t="shared" si="26"/>
        <v/>
      </c>
      <c r="H92" s="3">
        <f t="shared" si="27"/>
        <v>6376384.3048531245</v>
      </c>
      <c r="I92" s="30"/>
      <c r="J92" s="9" t="str">
        <f t="shared" si="28"/>
        <v/>
      </c>
      <c r="K92" s="5" t="str">
        <f t="shared" si="29"/>
        <v/>
      </c>
    </row>
    <row r="93" spans="1:11" ht="18" customHeight="1">
      <c r="A93" s="2">
        <f t="shared" si="23"/>
        <v>2640</v>
      </c>
      <c r="B93" s="22">
        <f t="shared" si="24"/>
        <v>-3337878.9746133522</v>
      </c>
      <c r="C93" s="9" t="str">
        <f t="shared" si="30"/>
        <v/>
      </c>
      <c r="D93" s="23" t="str">
        <f t="shared" si="25"/>
        <v/>
      </c>
      <c r="E93" s="22" t="str">
        <f t="shared" si="32"/>
        <v/>
      </c>
      <c r="F93" s="9" t="str">
        <f t="shared" si="31"/>
        <v/>
      </c>
      <c r="G93" s="23" t="str">
        <f t="shared" si="26"/>
        <v/>
      </c>
      <c r="H93" s="3">
        <f t="shared" si="27"/>
        <v>6376384.3048531245</v>
      </c>
      <c r="I93" s="30"/>
      <c r="J93" s="9" t="str">
        <f t="shared" si="28"/>
        <v/>
      </c>
      <c r="K93" s="5" t="str">
        <f t="shared" si="29"/>
        <v/>
      </c>
    </row>
    <row r="94" spans="1:11" ht="18" customHeight="1">
      <c r="A94" s="2">
        <f t="shared" si="23"/>
        <v>2670</v>
      </c>
      <c r="B94" s="22">
        <f t="shared" si="24"/>
        <v>-3337878.9746133522</v>
      </c>
      <c r="C94" s="9" t="str">
        <f t="shared" si="30"/>
        <v/>
      </c>
      <c r="D94" s="23" t="str">
        <f t="shared" si="25"/>
        <v/>
      </c>
      <c r="E94" s="22" t="str">
        <f t="shared" si="32"/>
        <v/>
      </c>
      <c r="F94" s="9" t="str">
        <f t="shared" si="31"/>
        <v/>
      </c>
      <c r="G94" s="23" t="str">
        <f t="shared" si="26"/>
        <v/>
      </c>
      <c r="H94" s="3">
        <f t="shared" si="27"/>
        <v>6376384.3048531245</v>
      </c>
      <c r="I94" s="30"/>
      <c r="J94" s="9" t="str">
        <f t="shared" si="28"/>
        <v/>
      </c>
      <c r="K94" s="5" t="str">
        <f t="shared" si="29"/>
        <v/>
      </c>
    </row>
    <row r="95" spans="1:11" ht="18" customHeight="1">
      <c r="A95" s="2">
        <f t="shared" si="23"/>
        <v>2700</v>
      </c>
      <c r="B95" s="22">
        <f t="shared" si="24"/>
        <v>-3337878.9746133522</v>
      </c>
      <c r="C95" s="9" t="str">
        <f t="shared" si="30"/>
        <v/>
      </c>
      <c r="D95" s="23" t="str">
        <f t="shared" si="25"/>
        <v/>
      </c>
      <c r="E95" s="22" t="str">
        <f t="shared" si="32"/>
        <v/>
      </c>
      <c r="F95" s="9" t="str">
        <f t="shared" si="31"/>
        <v/>
      </c>
      <c r="G95" s="23" t="str">
        <f t="shared" si="26"/>
        <v/>
      </c>
      <c r="H95" s="3">
        <f t="shared" si="27"/>
        <v>6376384.3048531245</v>
      </c>
      <c r="I95" s="30"/>
      <c r="J95" s="9" t="str">
        <f t="shared" si="28"/>
        <v/>
      </c>
      <c r="K95" s="5" t="str">
        <f t="shared" si="29"/>
        <v/>
      </c>
    </row>
    <row r="96" spans="1:11" ht="18" customHeight="1">
      <c r="A96" s="2">
        <f t="shared" si="23"/>
        <v>2730</v>
      </c>
      <c r="B96" s="22">
        <f t="shared" si="24"/>
        <v>-3337878.9746133522</v>
      </c>
      <c r="C96" s="9" t="str">
        <f t="shared" si="30"/>
        <v/>
      </c>
      <c r="D96" s="23" t="str">
        <f t="shared" si="25"/>
        <v/>
      </c>
      <c r="E96" s="22" t="str">
        <f t="shared" si="32"/>
        <v/>
      </c>
      <c r="F96" s="9" t="str">
        <f t="shared" si="31"/>
        <v/>
      </c>
      <c r="G96" s="23" t="str">
        <f t="shared" si="26"/>
        <v/>
      </c>
      <c r="H96" s="3">
        <f t="shared" si="27"/>
        <v>6376384.3048531245</v>
      </c>
      <c r="I96" s="30"/>
      <c r="J96" s="9" t="str">
        <f t="shared" si="28"/>
        <v/>
      </c>
      <c r="K96" s="5" t="str">
        <f t="shared" si="29"/>
        <v/>
      </c>
    </row>
    <row r="97" spans="1:11" ht="18" customHeight="1">
      <c r="A97" s="2">
        <f t="shared" si="23"/>
        <v>2760</v>
      </c>
      <c r="B97" s="22">
        <f t="shared" si="24"/>
        <v>-3337878.9746133522</v>
      </c>
      <c r="C97" s="9" t="str">
        <f t="shared" si="30"/>
        <v/>
      </c>
      <c r="D97" s="23" t="str">
        <f t="shared" si="25"/>
        <v/>
      </c>
      <c r="E97" s="22" t="str">
        <f t="shared" si="32"/>
        <v/>
      </c>
      <c r="F97" s="9" t="str">
        <f t="shared" si="31"/>
        <v/>
      </c>
      <c r="G97" s="23" t="str">
        <f t="shared" si="26"/>
        <v/>
      </c>
      <c r="H97" s="3">
        <f t="shared" si="27"/>
        <v>6376384.3048531245</v>
      </c>
      <c r="I97" s="30"/>
      <c r="J97" s="9" t="str">
        <f t="shared" si="28"/>
        <v/>
      </c>
      <c r="K97" s="5" t="str">
        <f t="shared" si="29"/>
        <v/>
      </c>
    </row>
    <row r="98" spans="1:11" ht="18" customHeight="1">
      <c r="A98" s="2">
        <f t="shared" si="23"/>
        <v>2790</v>
      </c>
      <c r="B98" s="22">
        <f t="shared" si="24"/>
        <v>-3337878.9746133522</v>
      </c>
      <c r="C98" s="9" t="str">
        <f t="shared" si="30"/>
        <v/>
      </c>
      <c r="D98" s="23" t="str">
        <f t="shared" si="25"/>
        <v/>
      </c>
      <c r="E98" s="22" t="str">
        <f t="shared" si="32"/>
        <v/>
      </c>
      <c r="F98" s="9" t="str">
        <f t="shared" si="31"/>
        <v/>
      </c>
      <c r="G98" s="23" t="str">
        <f t="shared" si="26"/>
        <v/>
      </c>
      <c r="H98" s="3">
        <f t="shared" si="27"/>
        <v>6376384.3048531245</v>
      </c>
      <c r="I98" s="30"/>
      <c r="J98" s="9" t="str">
        <f t="shared" si="28"/>
        <v/>
      </c>
      <c r="K98" s="5" t="str">
        <f t="shared" si="29"/>
        <v/>
      </c>
    </row>
    <row r="99" spans="1:11" ht="18" customHeight="1">
      <c r="A99" s="2">
        <f t="shared" si="23"/>
        <v>2820</v>
      </c>
      <c r="B99" s="22">
        <f t="shared" si="24"/>
        <v>-3337878.9746133522</v>
      </c>
      <c r="C99" s="9" t="str">
        <f t="shared" si="30"/>
        <v/>
      </c>
      <c r="D99" s="23" t="str">
        <f t="shared" si="25"/>
        <v/>
      </c>
      <c r="E99" s="22" t="str">
        <f t="shared" si="32"/>
        <v/>
      </c>
      <c r="F99" s="9" t="str">
        <f t="shared" si="31"/>
        <v/>
      </c>
      <c r="G99" s="23" t="str">
        <f t="shared" si="26"/>
        <v/>
      </c>
      <c r="H99" s="3">
        <f t="shared" si="27"/>
        <v>6376384.3048531245</v>
      </c>
      <c r="I99" s="30"/>
      <c r="J99" s="9" t="str">
        <f t="shared" si="28"/>
        <v/>
      </c>
      <c r="K99" s="5" t="str">
        <f t="shared" si="29"/>
        <v/>
      </c>
    </row>
    <row r="100" spans="1:11" ht="18" customHeight="1">
      <c r="A100" s="2">
        <f t="shared" si="23"/>
        <v>2850</v>
      </c>
      <c r="B100" s="22">
        <f t="shared" si="24"/>
        <v>-3337878.9746133522</v>
      </c>
      <c r="C100" s="9" t="str">
        <f t="shared" si="30"/>
        <v/>
      </c>
      <c r="D100" s="23" t="str">
        <f t="shared" si="25"/>
        <v/>
      </c>
      <c r="E100" s="22" t="str">
        <f t="shared" si="32"/>
        <v/>
      </c>
      <c r="F100" s="9" t="str">
        <f t="shared" si="31"/>
        <v/>
      </c>
      <c r="G100" s="23" t="str">
        <f t="shared" si="26"/>
        <v/>
      </c>
      <c r="H100" s="3">
        <f t="shared" si="27"/>
        <v>6376384.3048531245</v>
      </c>
      <c r="I100" s="30"/>
      <c r="J100" s="9" t="str">
        <f t="shared" si="28"/>
        <v/>
      </c>
      <c r="K100" s="5" t="str">
        <f t="shared" si="29"/>
        <v/>
      </c>
    </row>
    <row r="101" spans="1:11" ht="18" customHeight="1">
      <c r="A101" s="2">
        <f t="shared" si="23"/>
        <v>2880</v>
      </c>
      <c r="B101" s="22">
        <f t="shared" si="24"/>
        <v>-3337878.9746133522</v>
      </c>
      <c r="C101" s="9" t="str">
        <f t="shared" si="30"/>
        <v/>
      </c>
      <c r="D101" s="23" t="str">
        <f t="shared" si="25"/>
        <v/>
      </c>
      <c r="E101" s="22" t="str">
        <f t="shared" si="32"/>
        <v/>
      </c>
      <c r="F101" s="9" t="str">
        <f t="shared" si="31"/>
        <v/>
      </c>
      <c r="G101" s="23" t="str">
        <f t="shared" si="26"/>
        <v/>
      </c>
      <c r="H101" s="3">
        <f t="shared" si="27"/>
        <v>6376384.3048531245</v>
      </c>
      <c r="I101" s="30"/>
      <c r="J101" s="9" t="str">
        <f t="shared" si="28"/>
        <v/>
      </c>
      <c r="K101" s="5" t="str">
        <f t="shared" si="29"/>
        <v/>
      </c>
    </row>
    <row r="102" spans="1:11" ht="18" customHeight="1">
      <c r="A102" s="2">
        <f t="shared" si="23"/>
        <v>2910</v>
      </c>
      <c r="B102" s="22">
        <f t="shared" ref="B102:B133" si="33">IF(H101&lt;$B$2*1000,B101,B101+vx*dt)</f>
        <v>-3337878.9746133522</v>
      </c>
      <c r="C102" s="9" t="str">
        <f t="shared" si="30"/>
        <v/>
      </c>
      <c r="D102" s="23" t="str">
        <f t="shared" ref="D102:D124" si="34">IF(H101&lt;$B$2*1000,"",-GM*x/pr^3)</f>
        <v/>
      </c>
      <c r="E102" s="22" t="str">
        <f t="shared" si="32"/>
        <v/>
      </c>
      <c r="F102" s="9" t="str">
        <f t="shared" si="31"/>
        <v/>
      </c>
      <c r="G102" s="23" t="str">
        <f t="shared" ref="G102:G165" si="35">IF(H101&lt;$B$2*1000,"",-GM*y/pr^3)</f>
        <v/>
      </c>
      <c r="H102" s="3">
        <f t="shared" ref="H102:H133" si="36">IF(H101&lt;$B$2*1000,H101,SQRT(x^2+y^2))</f>
        <v>6376384.3048531245</v>
      </c>
      <c r="I102" s="30"/>
      <c r="J102" s="9" t="str">
        <f t="shared" ref="J102:J124" si="37">IF(H101&lt;$B$2*1000,"",SQRT(vx^2+vy^2))</f>
        <v/>
      </c>
      <c r="K102" s="5" t="str">
        <f t="shared" ref="K102:K124" si="38">IF(H101&lt;$B$2*1000,"",SQRT(ax^2+ay^2))</f>
        <v/>
      </c>
    </row>
    <row r="103" spans="1:11" ht="18" customHeight="1">
      <c r="A103" s="2">
        <f t="shared" si="23"/>
        <v>2940</v>
      </c>
      <c r="B103" s="22">
        <f t="shared" si="33"/>
        <v>-3337878.9746133522</v>
      </c>
      <c r="C103" s="9" t="str">
        <f t="shared" ref="C103:C124" si="39">IF(H101&lt;$B$2*1000,"",C102+D102*dt)</f>
        <v/>
      </c>
      <c r="D103" s="23" t="str">
        <f t="shared" si="34"/>
        <v/>
      </c>
      <c r="E103" s="22" t="str">
        <f t="shared" si="32"/>
        <v/>
      </c>
      <c r="F103" s="9" t="str">
        <f t="shared" ref="F103:F124" si="40">IF(H101&lt;$B$2*1000,"",F102+G102*dt)</f>
        <v/>
      </c>
      <c r="G103" s="23" t="str">
        <f t="shared" si="35"/>
        <v/>
      </c>
      <c r="H103" s="3">
        <f t="shared" si="36"/>
        <v>6376384.3048531245</v>
      </c>
      <c r="I103" s="30"/>
      <c r="J103" s="9" t="str">
        <f t="shared" si="37"/>
        <v/>
      </c>
      <c r="K103" s="5" t="str">
        <f t="shared" si="38"/>
        <v/>
      </c>
    </row>
    <row r="104" spans="1:11" ht="18" customHeight="1">
      <c r="A104" s="2">
        <f t="shared" si="23"/>
        <v>2970</v>
      </c>
      <c r="B104" s="22">
        <f t="shared" si="33"/>
        <v>-3337878.9746133522</v>
      </c>
      <c r="C104" s="9" t="str">
        <f t="shared" si="39"/>
        <v/>
      </c>
      <c r="D104" s="23" t="str">
        <f t="shared" si="34"/>
        <v/>
      </c>
      <c r="E104" s="22" t="str">
        <f t="shared" ref="E104:E124" si="41">IF(H103&lt;$B$2*1000,"",E103+vy*dt)</f>
        <v/>
      </c>
      <c r="F104" s="9" t="str">
        <f t="shared" si="40"/>
        <v/>
      </c>
      <c r="G104" s="23" t="str">
        <f t="shared" si="35"/>
        <v/>
      </c>
      <c r="H104" s="3">
        <f t="shared" si="36"/>
        <v>6376384.3048531245</v>
      </c>
      <c r="I104" s="30"/>
      <c r="J104" s="9" t="str">
        <f t="shared" si="37"/>
        <v/>
      </c>
      <c r="K104" s="5" t="str">
        <f t="shared" si="38"/>
        <v/>
      </c>
    </row>
    <row r="105" spans="1:11" ht="18" customHeight="1">
      <c r="A105" s="2">
        <f t="shared" si="23"/>
        <v>3000</v>
      </c>
      <c r="B105" s="22">
        <f t="shared" si="33"/>
        <v>-3337878.9746133522</v>
      </c>
      <c r="C105" s="9" t="str">
        <f t="shared" si="39"/>
        <v/>
      </c>
      <c r="D105" s="23" t="str">
        <f t="shared" si="34"/>
        <v/>
      </c>
      <c r="E105" s="22" t="str">
        <f t="shared" si="41"/>
        <v/>
      </c>
      <c r="F105" s="9" t="str">
        <f t="shared" si="40"/>
        <v/>
      </c>
      <c r="G105" s="23" t="str">
        <f t="shared" si="35"/>
        <v/>
      </c>
      <c r="H105" s="3">
        <f t="shared" si="36"/>
        <v>6376384.3048531245</v>
      </c>
      <c r="I105" s="30"/>
      <c r="J105" s="9" t="str">
        <f t="shared" si="37"/>
        <v/>
      </c>
      <c r="K105" s="5" t="str">
        <f t="shared" si="38"/>
        <v/>
      </c>
    </row>
    <row r="106" spans="1:11" ht="18" customHeight="1">
      <c r="A106" s="2">
        <f t="shared" si="23"/>
        <v>3030</v>
      </c>
      <c r="B106" s="22">
        <f t="shared" si="33"/>
        <v>-3337878.9746133522</v>
      </c>
      <c r="C106" s="9" t="str">
        <f t="shared" si="39"/>
        <v/>
      </c>
      <c r="D106" s="23" t="str">
        <f t="shared" si="34"/>
        <v/>
      </c>
      <c r="E106" s="22" t="str">
        <f t="shared" si="41"/>
        <v/>
      </c>
      <c r="F106" s="9" t="str">
        <f t="shared" si="40"/>
        <v/>
      </c>
      <c r="G106" s="23" t="str">
        <f t="shared" si="35"/>
        <v/>
      </c>
      <c r="H106" s="3">
        <f t="shared" si="36"/>
        <v>6376384.3048531245</v>
      </c>
      <c r="I106" s="30"/>
      <c r="J106" s="9" t="str">
        <f t="shared" si="37"/>
        <v/>
      </c>
      <c r="K106" s="5" t="str">
        <f t="shared" si="38"/>
        <v/>
      </c>
    </row>
    <row r="107" spans="1:11" ht="18" customHeight="1">
      <c r="A107" s="2">
        <f t="shared" si="23"/>
        <v>3060</v>
      </c>
      <c r="B107" s="22">
        <f t="shared" si="33"/>
        <v>-3337878.9746133522</v>
      </c>
      <c r="C107" s="9" t="str">
        <f t="shared" si="39"/>
        <v/>
      </c>
      <c r="D107" s="23" t="str">
        <f t="shared" si="34"/>
        <v/>
      </c>
      <c r="E107" s="22" t="str">
        <f t="shared" si="41"/>
        <v/>
      </c>
      <c r="F107" s="9" t="str">
        <f t="shared" si="40"/>
        <v/>
      </c>
      <c r="G107" s="23" t="str">
        <f t="shared" si="35"/>
        <v/>
      </c>
      <c r="H107" s="3">
        <f t="shared" si="36"/>
        <v>6376384.3048531245</v>
      </c>
      <c r="I107" s="30"/>
      <c r="J107" s="9" t="str">
        <f t="shared" si="37"/>
        <v/>
      </c>
      <c r="K107" s="5" t="str">
        <f t="shared" si="38"/>
        <v/>
      </c>
    </row>
    <row r="108" spans="1:11" ht="18" customHeight="1">
      <c r="A108" s="2">
        <f t="shared" si="23"/>
        <v>3090</v>
      </c>
      <c r="B108" s="22">
        <f t="shared" si="33"/>
        <v>-3337878.9746133522</v>
      </c>
      <c r="C108" s="9" t="str">
        <f t="shared" si="39"/>
        <v/>
      </c>
      <c r="D108" s="23" t="str">
        <f t="shared" si="34"/>
        <v/>
      </c>
      <c r="E108" s="22" t="str">
        <f t="shared" si="41"/>
        <v/>
      </c>
      <c r="F108" s="9" t="str">
        <f t="shared" si="40"/>
        <v/>
      </c>
      <c r="G108" s="23" t="str">
        <f t="shared" si="35"/>
        <v/>
      </c>
      <c r="H108" s="3">
        <f t="shared" si="36"/>
        <v>6376384.3048531245</v>
      </c>
      <c r="I108" s="30"/>
      <c r="J108" s="9" t="str">
        <f t="shared" si="37"/>
        <v/>
      </c>
      <c r="K108" s="5" t="str">
        <f t="shared" si="38"/>
        <v/>
      </c>
    </row>
    <row r="109" spans="1:11" ht="18" customHeight="1">
      <c r="A109" s="2">
        <f t="shared" si="23"/>
        <v>3120</v>
      </c>
      <c r="B109" s="22">
        <f t="shared" si="33"/>
        <v>-3337878.9746133522</v>
      </c>
      <c r="C109" s="9" t="str">
        <f t="shared" si="39"/>
        <v/>
      </c>
      <c r="D109" s="23" t="str">
        <f t="shared" si="34"/>
        <v/>
      </c>
      <c r="E109" s="22" t="str">
        <f t="shared" si="41"/>
        <v/>
      </c>
      <c r="F109" s="9" t="str">
        <f t="shared" si="40"/>
        <v/>
      </c>
      <c r="G109" s="23" t="str">
        <f t="shared" si="35"/>
        <v/>
      </c>
      <c r="H109" s="3">
        <f t="shared" si="36"/>
        <v>6376384.3048531245</v>
      </c>
      <c r="I109" s="30"/>
      <c r="J109" s="9" t="str">
        <f t="shared" si="37"/>
        <v/>
      </c>
      <c r="K109" s="5" t="str">
        <f t="shared" si="38"/>
        <v/>
      </c>
    </row>
    <row r="110" spans="1:11" ht="18" customHeight="1">
      <c r="A110" s="2">
        <f t="shared" si="23"/>
        <v>3150</v>
      </c>
      <c r="B110" s="22">
        <f t="shared" si="33"/>
        <v>-3337878.9746133522</v>
      </c>
      <c r="C110" s="9" t="str">
        <f t="shared" si="39"/>
        <v/>
      </c>
      <c r="D110" s="23" t="str">
        <f t="shared" si="34"/>
        <v/>
      </c>
      <c r="E110" s="22" t="str">
        <f t="shared" si="41"/>
        <v/>
      </c>
      <c r="F110" s="9" t="str">
        <f t="shared" si="40"/>
        <v/>
      </c>
      <c r="G110" s="23" t="str">
        <f t="shared" si="35"/>
        <v/>
      </c>
      <c r="H110" s="3">
        <f t="shared" si="36"/>
        <v>6376384.3048531245</v>
      </c>
      <c r="I110" s="30"/>
      <c r="J110" s="9" t="str">
        <f t="shared" si="37"/>
        <v/>
      </c>
      <c r="K110" s="5" t="str">
        <f t="shared" si="38"/>
        <v/>
      </c>
    </row>
    <row r="111" spans="1:11" ht="18" customHeight="1">
      <c r="A111" s="2">
        <f t="shared" si="23"/>
        <v>3180</v>
      </c>
      <c r="B111" s="22">
        <f t="shared" si="33"/>
        <v>-3337878.9746133522</v>
      </c>
      <c r="C111" s="9" t="str">
        <f t="shared" si="39"/>
        <v/>
      </c>
      <c r="D111" s="23" t="str">
        <f t="shared" si="34"/>
        <v/>
      </c>
      <c r="E111" s="22" t="str">
        <f t="shared" si="41"/>
        <v/>
      </c>
      <c r="F111" s="9" t="str">
        <f t="shared" si="40"/>
        <v/>
      </c>
      <c r="G111" s="23" t="str">
        <f t="shared" si="35"/>
        <v/>
      </c>
      <c r="H111" s="3">
        <f t="shared" si="36"/>
        <v>6376384.3048531245</v>
      </c>
      <c r="I111" s="30"/>
      <c r="J111" s="9" t="str">
        <f t="shared" si="37"/>
        <v/>
      </c>
      <c r="K111" s="5" t="str">
        <f t="shared" si="38"/>
        <v/>
      </c>
    </row>
    <row r="112" spans="1:11" ht="18" customHeight="1">
      <c r="A112" s="2">
        <f t="shared" si="23"/>
        <v>3210</v>
      </c>
      <c r="B112" s="22">
        <f t="shared" si="33"/>
        <v>-3337878.9746133522</v>
      </c>
      <c r="C112" s="9" t="str">
        <f t="shared" si="39"/>
        <v/>
      </c>
      <c r="D112" s="23" t="str">
        <f t="shared" si="34"/>
        <v/>
      </c>
      <c r="E112" s="22" t="str">
        <f t="shared" si="41"/>
        <v/>
      </c>
      <c r="F112" s="9" t="str">
        <f t="shared" si="40"/>
        <v/>
      </c>
      <c r="G112" s="23" t="str">
        <f t="shared" si="35"/>
        <v/>
      </c>
      <c r="H112" s="3">
        <f t="shared" si="36"/>
        <v>6376384.3048531245</v>
      </c>
      <c r="I112" s="30"/>
      <c r="J112" s="9" t="str">
        <f t="shared" si="37"/>
        <v/>
      </c>
      <c r="K112" s="5" t="str">
        <f t="shared" si="38"/>
        <v/>
      </c>
    </row>
    <row r="113" spans="1:11" ht="18" customHeight="1">
      <c r="A113" s="2">
        <f t="shared" si="23"/>
        <v>3240</v>
      </c>
      <c r="B113" s="22">
        <f t="shared" si="33"/>
        <v>-3337878.9746133522</v>
      </c>
      <c r="C113" s="9" t="str">
        <f t="shared" si="39"/>
        <v/>
      </c>
      <c r="D113" s="23" t="str">
        <f t="shared" si="34"/>
        <v/>
      </c>
      <c r="E113" s="22" t="str">
        <f t="shared" si="41"/>
        <v/>
      </c>
      <c r="F113" s="9" t="str">
        <f t="shared" si="40"/>
        <v/>
      </c>
      <c r="G113" s="23" t="str">
        <f t="shared" si="35"/>
        <v/>
      </c>
      <c r="H113" s="3">
        <f t="shared" si="36"/>
        <v>6376384.3048531245</v>
      </c>
      <c r="I113" s="30"/>
      <c r="J113" s="9" t="str">
        <f t="shared" si="37"/>
        <v/>
      </c>
      <c r="K113" s="5" t="str">
        <f t="shared" si="38"/>
        <v/>
      </c>
    </row>
    <row r="114" spans="1:11" ht="18" customHeight="1">
      <c r="A114" s="2">
        <f t="shared" si="23"/>
        <v>3270</v>
      </c>
      <c r="B114" s="22">
        <f t="shared" si="33"/>
        <v>-3337878.9746133522</v>
      </c>
      <c r="C114" s="9" t="str">
        <f t="shared" si="39"/>
        <v/>
      </c>
      <c r="D114" s="23" t="str">
        <f t="shared" si="34"/>
        <v/>
      </c>
      <c r="E114" s="22" t="str">
        <f t="shared" si="41"/>
        <v/>
      </c>
      <c r="F114" s="9" t="str">
        <f t="shared" si="40"/>
        <v/>
      </c>
      <c r="G114" s="23" t="str">
        <f t="shared" si="35"/>
        <v/>
      </c>
      <c r="H114" s="3">
        <f t="shared" si="36"/>
        <v>6376384.3048531245</v>
      </c>
      <c r="I114" s="30"/>
      <c r="J114" s="9" t="str">
        <f t="shared" si="37"/>
        <v/>
      </c>
      <c r="K114" s="5" t="str">
        <f t="shared" si="38"/>
        <v/>
      </c>
    </row>
    <row r="115" spans="1:11" ht="18" customHeight="1">
      <c r="A115" s="2">
        <f t="shared" si="23"/>
        <v>3300</v>
      </c>
      <c r="B115" s="22">
        <f t="shared" si="33"/>
        <v>-3337878.9746133522</v>
      </c>
      <c r="C115" s="9" t="str">
        <f t="shared" si="39"/>
        <v/>
      </c>
      <c r="D115" s="23" t="str">
        <f t="shared" si="34"/>
        <v/>
      </c>
      <c r="E115" s="22" t="str">
        <f t="shared" si="41"/>
        <v/>
      </c>
      <c r="F115" s="9" t="str">
        <f t="shared" si="40"/>
        <v/>
      </c>
      <c r="G115" s="23" t="str">
        <f t="shared" si="35"/>
        <v/>
      </c>
      <c r="H115" s="3">
        <f t="shared" si="36"/>
        <v>6376384.3048531245</v>
      </c>
      <c r="I115" s="30"/>
      <c r="J115" s="9" t="str">
        <f t="shared" si="37"/>
        <v/>
      </c>
      <c r="K115" s="5" t="str">
        <f t="shared" si="38"/>
        <v/>
      </c>
    </row>
    <row r="116" spans="1:11" ht="18" customHeight="1">
      <c r="A116" s="2">
        <f t="shared" si="23"/>
        <v>3330</v>
      </c>
      <c r="B116" s="22">
        <f t="shared" si="33"/>
        <v>-3337878.9746133522</v>
      </c>
      <c r="C116" s="9" t="str">
        <f t="shared" si="39"/>
        <v/>
      </c>
      <c r="D116" s="23" t="str">
        <f t="shared" si="34"/>
        <v/>
      </c>
      <c r="E116" s="22" t="str">
        <f t="shared" si="41"/>
        <v/>
      </c>
      <c r="F116" s="9" t="str">
        <f t="shared" si="40"/>
        <v/>
      </c>
      <c r="G116" s="23" t="str">
        <f t="shared" si="35"/>
        <v/>
      </c>
      <c r="H116" s="3">
        <f t="shared" si="36"/>
        <v>6376384.3048531245</v>
      </c>
      <c r="I116" s="30"/>
      <c r="J116" s="9" t="str">
        <f t="shared" si="37"/>
        <v/>
      </c>
      <c r="K116" s="5" t="str">
        <f t="shared" si="38"/>
        <v/>
      </c>
    </row>
    <row r="117" spans="1:11" ht="18" customHeight="1">
      <c r="A117" s="2">
        <f t="shared" si="23"/>
        <v>3360</v>
      </c>
      <c r="B117" s="22">
        <f t="shared" si="33"/>
        <v>-3337878.9746133522</v>
      </c>
      <c r="C117" s="9" t="str">
        <f t="shared" si="39"/>
        <v/>
      </c>
      <c r="D117" s="23" t="str">
        <f t="shared" si="34"/>
        <v/>
      </c>
      <c r="E117" s="22" t="str">
        <f t="shared" si="41"/>
        <v/>
      </c>
      <c r="F117" s="9" t="str">
        <f t="shared" si="40"/>
        <v/>
      </c>
      <c r="G117" s="23" t="str">
        <f t="shared" si="35"/>
        <v/>
      </c>
      <c r="H117" s="3">
        <f t="shared" si="36"/>
        <v>6376384.3048531245</v>
      </c>
      <c r="I117" s="30"/>
      <c r="J117" s="9" t="str">
        <f t="shared" si="37"/>
        <v/>
      </c>
      <c r="K117" s="5" t="str">
        <f t="shared" si="38"/>
        <v/>
      </c>
    </row>
    <row r="118" spans="1:11" ht="18" customHeight="1">
      <c r="A118" s="2">
        <f t="shared" si="23"/>
        <v>3390</v>
      </c>
      <c r="B118" s="22">
        <f t="shared" si="33"/>
        <v>-3337878.9746133522</v>
      </c>
      <c r="C118" s="9" t="str">
        <f t="shared" si="39"/>
        <v/>
      </c>
      <c r="D118" s="23" t="str">
        <f t="shared" si="34"/>
        <v/>
      </c>
      <c r="E118" s="22" t="str">
        <f t="shared" si="41"/>
        <v/>
      </c>
      <c r="F118" s="9" t="str">
        <f t="shared" si="40"/>
        <v/>
      </c>
      <c r="G118" s="23" t="str">
        <f t="shared" si="35"/>
        <v/>
      </c>
      <c r="H118" s="3">
        <f t="shared" si="36"/>
        <v>6376384.3048531245</v>
      </c>
      <c r="I118" s="30"/>
      <c r="J118" s="9" t="str">
        <f t="shared" si="37"/>
        <v/>
      </c>
      <c r="K118" s="5" t="str">
        <f t="shared" si="38"/>
        <v/>
      </c>
    </row>
    <row r="119" spans="1:11" ht="18" customHeight="1">
      <c r="A119" s="2">
        <f t="shared" si="23"/>
        <v>3420</v>
      </c>
      <c r="B119" s="22">
        <f t="shared" si="33"/>
        <v>-3337878.9746133522</v>
      </c>
      <c r="C119" s="9" t="str">
        <f t="shared" si="39"/>
        <v/>
      </c>
      <c r="D119" s="23" t="str">
        <f t="shared" si="34"/>
        <v/>
      </c>
      <c r="E119" s="22" t="str">
        <f t="shared" si="41"/>
        <v/>
      </c>
      <c r="F119" s="9" t="str">
        <f t="shared" si="40"/>
        <v/>
      </c>
      <c r="G119" s="23" t="str">
        <f t="shared" si="35"/>
        <v/>
      </c>
      <c r="H119" s="3">
        <f t="shared" si="36"/>
        <v>6376384.3048531245</v>
      </c>
      <c r="I119" s="30"/>
      <c r="J119" s="9" t="str">
        <f t="shared" si="37"/>
        <v/>
      </c>
      <c r="K119" s="5" t="str">
        <f t="shared" si="38"/>
        <v/>
      </c>
    </row>
    <row r="120" spans="1:11" ht="18" customHeight="1">
      <c r="A120" s="2">
        <f t="shared" si="23"/>
        <v>3450</v>
      </c>
      <c r="B120" s="22">
        <f t="shared" si="33"/>
        <v>-3337878.9746133522</v>
      </c>
      <c r="C120" s="9" t="str">
        <f t="shared" si="39"/>
        <v/>
      </c>
      <c r="D120" s="23" t="str">
        <f t="shared" si="34"/>
        <v/>
      </c>
      <c r="E120" s="22" t="str">
        <f t="shared" si="41"/>
        <v/>
      </c>
      <c r="F120" s="9" t="str">
        <f t="shared" si="40"/>
        <v/>
      </c>
      <c r="G120" s="23" t="str">
        <f t="shared" si="35"/>
        <v/>
      </c>
      <c r="H120" s="3">
        <f t="shared" si="36"/>
        <v>6376384.3048531245</v>
      </c>
      <c r="I120" s="30"/>
      <c r="J120" s="9" t="str">
        <f t="shared" si="37"/>
        <v/>
      </c>
      <c r="K120" s="5" t="str">
        <f t="shared" si="38"/>
        <v/>
      </c>
    </row>
    <row r="121" spans="1:11" ht="18" customHeight="1">
      <c r="A121" s="2">
        <f t="shared" si="23"/>
        <v>3480</v>
      </c>
      <c r="B121" s="22">
        <f t="shared" si="33"/>
        <v>-3337878.9746133522</v>
      </c>
      <c r="C121" s="9" t="str">
        <f t="shared" si="39"/>
        <v/>
      </c>
      <c r="D121" s="23" t="str">
        <f t="shared" si="34"/>
        <v/>
      </c>
      <c r="E121" s="22" t="str">
        <f t="shared" si="41"/>
        <v/>
      </c>
      <c r="F121" s="9" t="str">
        <f t="shared" si="40"/>
        <v/>
      </c>
      <c r="G121" s="23" t="str">
        <f t="shared" si="35"/>
        <v/>
      </c>
      <c r="H121" s="3">
        <f t="shared" si="36"/>
        <v>6376384.3048531245</v>
      </c>
      <c r="I121" s="30"/>
      <c r="J121" s="9" t="str">
        <f t="shared" si="37"/>
        <v/>
      </c>
      <c r="K121" s="5" t="str">
        <f t="shared" si="38"/>
        <v/>
      </c>
    </row>
    <row r="122" spans="1:11" ht="18" customHeight="1">
      <c r="A122" s="2">
        <f t="shared" si="23"/>
        <v>3510</v>
      </c>
      <c r="B122" s="22">
        <f t="shared" si="33"/>
        <v>-3337878.9746133522</v>
      </c>
      <c r="C122" s="9" t="str">
        <f t="shared" si="39"/>
        <v/>
      </c>
      <c r="D122" s="23" t="str">
        <f t="shared" si="34"/>
        <v/>
      </c>
      <c r="E122" s="22" t="str">
        <f t="shared" si="41"/>
        <v/>
      </c>
      <c r="F122" s="9" t="str">
        <f t="shared" si="40"/>
        <v/>
      </c>
      <c r="G122" s="23" t="str">
        <f t="shared" si="35"/>
        <v/>
      </c>
      <c r="H122" s="3">
        <f t="shared" si="36"/>
        <v>6376384.3048531245</v>
      </c>
      <c r="I122" s="30"/>
      <c r="J122" s="9" t="str">
        <f t="shared" si="37"/>
        <v/>
      </c>
      <c r="K122" s="5" t="str">
        <f t="shared" si="38"/>
        <v/>
      </c>
    </row>
    <row r="123" spans="1:11" ht="18" customHeight="1">
      <c r="A123" s="2">
        <f t="shared" si="23"/>
        <v>3540</v>
      </c>
      <c r="B123" s="22">
        <f t="shared" si="33"/>
        <v>-3337878.9746133522</v>
      </c>
      <c r="C123" s="9" t="str">
        <f t="shared" si="39"/>
        <v/>
      </c>
      <c r="D123" s="23" t="str">
        <f t="shared" si="34"/>
        <v/>
      </c>
      <c r="E123" s="22" t="str">
        <f t="shared" si="41"/>
        <v/>
      </c>
      <c r="F123" s="9" t="str">
        <f t="shared" si="40"/>
        <v/>
      </c>
      <c r="G123" s="23" t="str">
        <f t="shared" si="35"/>
        <v/>
      </c>
      <c r="H123" s="3">
        <f t="shared" si="36"/>
        <v>6376384.3048531245</v>
      </c>
      <c r="I123" s="30"/>
      <c r="J123" s="9" t="str">
        <f t="shared" si="37"/>
        <v/>
      </c>
      <c r="K123" s="5" t="str">
        <f t="shared" si="38"/>
        <v/>
      </c>
    </row>
    <row r="124" spans="1:11" ht="18" customHeight="1">
      <c r="A124" s="2">
        <f t="shared" si="23"/>
        <v>3570</v>
      </c>
      <c r="B124" s="22">
        <f t="shared" si="33"/>
        <v>-3337878.9746133522</v>
      </c>
      <c r="C124" s="9" t="str">
        <f t="shared" si="39"/>
        <v/>
      </c>
      <c r="D124" s="23" t="str">
        <f t="shared" si="34"/>
        <v/>
      </c>
      <c r="E124" s="22" t="str">
        <f t="shared" si="41"/>
        <v/>
      </c>
      <c r="F124" s="9" t="str">
        <f t="shared" si="40"/>
        <v/>
      </c>
      <c r="G124" s="23" t="str">
        <f t="shared" si="35"/>
        <v/>
      </c>
      <c r="H124" s="3">
        <f t="shared" si="36"/>
        <v>6376384.3048531245</v>
      </c>
      <c r="I124" s="30"/>
      <c r="J124" s="9" t="str">
        <f t="shared" si="37"/>
        <v/>
      </c>
      <c r="K124" s="5" t="str">
        <f t="shared" si="38"/>
        <v/>
      </c>
    </row>
    <row r="125" spans="1:11" ht="18" customHeight="1">
      <c r="A125" s="2">
        <f t="shared" si="23"/>
        <v>3600</v>
      </c>
      <c r="B125" s="22">
        <f t="shared" si="33"/>
        <v>-3337878.9746133522</v>
      </c>
      <c r="C125" s="9" t="str">
        <f t="shared" ref="C125:C188" si="42">IF(H123&lt;$B$2*1000,"",C124+D124*dt)</f>
        <v/>
      </c>
      <c r="D125" s="23" t="str">
        <f t="shared" ref="D125:D188" si="43">IF(H124&lt;$B$2*1000,"",-GM*x/pr^3)</f>
        <v/>
      </c>
      <c r="E125" s="22" t="str">
        <f t="shared" ref="E125:E188" si="44">IF(H124&lt;$B$2*1000,"",E124+vy*dt)</f>
        <v/>
      </c>
      <c r="F125" s="9" t="str">
        <f t="shared" ref="F125:F188" si="45">IF(H123&lt;$B$2*1000,"",F124+G124*dt)</f>
        <v/>
      </c>
      <c r="G125" s="23" t="str">
        <f t="shared" si="35"/>
        <v/>
      </c>
      <c r="H125" s="3">
        <f t="shared" si="36"/>
        <v>6376384.3048531245</v>
      </c>
      <c r="I125" s="30"/>
      <c r="J125" s="9" t="str">
        <f t="shared" ref="J125:J188" si="46">IF(H124&lt;$B$2*1000,"",SQRT(vx^2+vy^2))</f>
        <v/>
      </c>
      <c r="K125" s="5" t="str">
        <f t="shared" ref="K125:K188" si="47">IF(H124&lt;$B$2*1000,"",SQRT(ax^2+ay^2))</f>
        <v/>
      </c>
    </row>
    <row r="126" spans="1:11" ht="18" customHeight="1">
      <c r="A126" s="2">
        <f t="shared" si="23"/>
        <v>3630</v>
      </c>
      <c r="B126" s="22">
        <f t="shared" si="33"/>
        <v>-3337878.9746133522</v>
      </c>
      <c r="C126" s="9" t="str">
        <f t="shared" si="42"/>
        <v/>
      </c>
      <c r="D126" s="23" t="str">
        <f t="shared" si="43"/>
        <v/>
      </c>
      <c r="E126" s="22" t="str">
        <f t="shared" si="44"/>
        <v/>
      </c>
      <c r="F126" s="9" t="str">
        <f t="shared" si="45"/>
        <v/>
      </c>
      <c r="G126" s="23" t="str">
        <f t="shared" si="35"/>
        <v/>
      </c>
      <c r="H126" s="3">
        <f t="shared" si="36"/>
        <v>6376384.3048531245</v>
      </c>
      <c r="I126" s="30"/>
      <c r="J126" s="9" t="str">
        <f t="shared" si="46"/>
        <v/>
      </c>
      <c r="K126" s="5" t="str">
        <f t="shared" si="47"/>
        <v/>
      </c>
    </row>
    <row r="127" spans="1:11" ht="18" customHeight="1">
      <c r="A127" s="2">
        <f t="shared" si="23"/>
        <v>3660</v>
      </c>
      <c r="B127" s="22">
        <f t="shared" si="33"/>
        <v>-3337878.9746133522</v>
      </c>
      <c r="C127" s="9" t="str">
        <f t="shared" si="42"/>
        <v/>
      </c>
      <c r="D127" s="23" t="str">
        <f t="shared" si="43"/>
        <v/>
      </c>
      <c r="E127" s="22" t="str">
        <f t="shared" si="44"/>
        <v/>
      </c>
      <c r="F127" s="9" t="str">
        <f t="shared" si="45"/>
        <v/>
      </c>
      <c r="G127" s="23" t="str">
        <f t="shared" si="35"/>
        <v/>
      </c>
      <c r="H127" s="3">
        <f t="shared" si="36"/>
        <v>6376384.3048531245</v>
      </c>
      <c r="I127" s="30"/>
      <c r="J127" s="9" t="str">
        <f t="shared" si="46"/>
        <v/>
      </c>
      <c r="K127" s="5" t="str">
        <f t="shared" si="47"/>
        <v/>
      </c>
    </row>
    <row r="128" spans="1:11" ht="18" customHeight="1">
      <c r="A128" s="2">
        <f t="shared" si="23"/>
        <v>3690</v>
      </c>
      <c r="B128" s="22">
        <f t="shared" si="33"/>
        <v>-3337878.9746133522</v>
      </c>
      <c r="C128" s="9" t="str">
        <f t="shared" si="42"/>
        <v/>
      </c>
      <c r="D128" s="23" t="str">
        <f t="shared" si="43"/>
        <v/>
      </c>
      <c r="E128" s="22" t="str">
        <f t="shared" si="44"/>
        <v/>
      </c>
      <c r="F128" s="9" t="str">
        <f t="shared" si="45"/>
        <v/>
      </c>
      <c r="G128" s="23" t="str">
        <f t="shared" si="35"/>
        <v/>
      </c>
      <c r="H128" s="3">
        <f t="shared" si="36"/>
        <v>6376384.3048531245</v>
      </c>
      <c r="I128" s="30"/>
      <c r="J128" s="9" t="str">
        <f t="shared" si="46"/>
        <v/>
      </c>
      <c r="K128" s="5" t="str">
        <f t="shared" si="47"/>
        <v/>
      </c>
    </row>
    <row r="129" spans="1:11" ht="18" customHeight="1">
      <c r="A129" s="2">
        <f t="shared" si="23"/>
        <v>3720</v>
      </c>
      <c r="B129" s="22">
        <f t="shared" si="33"/>
        <v>-3337878.9746133522</v>
      </c>
      <c r="C129" s="9" t="str">
        <f t="shared" si="42"/>
        <v/>
      </c>
      <c r="D129" s="23" t="str">
        <f t="shared" si="43"/>
        <v/>
      </c>
      <c r="E129" s="22" t="str">
        <f t="shared" si="44"/>
        <v/>
      </c>
      <c r="F129" s="9" t="str">
        <f t="shared" si="45"/>
        <v/>
      </c>
      <c r="G129" s="23" t="str">
        <f t="shared" si="35"/>
        <v/>
      </c>
      <c r="H129" s="3">
        <f t="shared" si="36"/>
        <v>6376384.3048531245</v>
      </c>
      <c r="I129" s="30"/>
      <c r="J129" s="9" t="str">
        <f t="shared" si="46"/>
        <v/>
      </c>
      <c r="K129" s="5" t="str">
        <f t="shared" si="47"/>
        <v/>
      </c>
    </row>
    <row r="130" spans="1:11" ht="18" customHeight="1">
      <c r="A130" s="2">
        <f t="shared" si="23"/>
        <v>3750</v>
      </c>
      <c r="B130" s="22">
        <f t="shared" si="33"/>
        <v>-3337878.9746133522</v>
      </c>
      <c r="C130" s="9" t="str">
        <f t="shared" si="42"/>
        <v/>
      </c>
      <c r="D130" s="23" t="str">
        <f t="shared" si="43"/>
        <v/>
      </c>
      <c r="E130" s="22" t="str">
        <f t="shared" si="44"/>
        <v/>
      </c>
      <c r="F130" s="9" t="str">
        <f t="shared" si="45"/>
        <v/>
      </c>
      <c r="G130" s="23" t="str">
        <f t="shared" si="35"/>
        <v/>
      </c>
      <c r="H130" s="3">
        <f t="shared" si="36"/>
        <v>6376384.3048531245</v>
      </c>
      <c r="I130" s="30"/>
      <c r="J130" s="9" t="str">
        <f t="shared" si="46"/>
        <v/>
      </c>
      <c r="K130" s="5" t="str">
        <f t="shared" si="47"/>
        <v/>
      </c>
    </row>
    <row r="131" spans="1:11" ht="18" customHeight="1">
      <c r="A131" s="2">
        <f t="shared" si="23"/>
        <v>3780</v>
      </c>
      <c r="B131" s="22">
        <f t="shared" si="33"/>
        <v>-3337878.9746133522</v>
      </c>
      <c r="C131" s="9" t="str">
        <f t="shared" si="42"/>
        <v/>
      </c>
      <c r="D131" s="23" t="str">
        <f t="shared" si="43"/>
        <v/>
      </c>
      <c r="E131" s="22" t="str">
        <f t="shared" si="44"/>
        <v/>
      </c>
      <c r="F131" s="9" t="str">
        <f t="shared" si="45"/>
        <v/>
      </c>
      <c r="G131" s="23" t="str">
        <f t="shared" si="35"/>
        <v/>
      </c>
      <c r="H131" s="3">
        <f t="shared" si="36"/>
        <v>6376384.3048531245</v>
      </c>
      <c r="I131" s="30"/>
      <c r="J131" s="9" t="str">
        <f t="shared" si="46"/>
        <v/>
      </c>
      <c r="K131" s="5" t="str">
        <f t="shared" si="47"/>
        <v/>
      </c>
    </row>
    <row r="132" spans="1:11" ht="18" customHeight="1">
      <c r="A132" s="2">
        <f t="shared" si="23"/>
        <v>3810</v>
      </c>
      <c r="B132" s="22">
        <f t="shared" si="33"/>
        <v>-3337878.9746133522</v>
      </c>
      <c r="C132" s="9" t="str">
        <f t="shared" si="42"/>
        <v/>
      </c>
      <c r="D132" s="23" t="str">
        <f t="shared" si="43"/>
        <v/>
      </c>
      <c r="E132" s="22" t="str">
        <f t="shared" si="44"/>
        <v/>
      </c>
      <c r="F132" s="9" t="str">
        <f t="shared" si="45"/>
        <v/>
      </c>
      <c r="G132" s="23" t="str">
        <f t="shared" si="35"/>
        <v/>
      </c>
      <c r="H132" s="3">
        <f t="shared" si="36"/>
        <v>6376384.3048531245</v>
      </c>
      <c r="I132" s="30"/>
      <c r="J132" s="9" t="str">
        <f t="shared" si="46"/>
        <v/>
      </c>
      <c r="K132" s="5" t="str">
        <f t="shared" si="47"/>
        <v/>
      </c>
    </row>
    <row r="133" spans="1:11" ht="18" customHeight="1">
      <c r="A133" s="2">
        <f t="shared" si="23"/>
        <v>3840</v>
      </c>
      <c r="B133" s="22">
        <f t="shared" si="33"/>
        <v>-3337878.9746133522</v>
      </c>
      <c r="C133" s="9" t="str">
        <f t="shared" si="42"/>
        <v/>
      </c>
      <c r="D133" s="23" t="str">
        <f t="shared" si="43"/>
        <v/>
      </c>
      <c r="E133" s="22" t="str">
        <f t="shared" si="44"/>
        <v/>
      </c>
      <c r="F133" s="9" t="str">
        <f t="shared" si="45"/>
        <v/>
      </c>
      <c r="G133" s="23" t="str">
        <f t="shared" si="35"/>
        <v/>
      </c>
      <c r="H133" s="3">
        <f t="shared" si="36"/>
        <v>6376384.3048531245</v>
      </c>
      <c r="I133" s="30"/>
      <c r="J133" s="9" t="str">
        <f t="shared" si="46"/>
        <v/>
      </c>
      <c r="K133" s="5" t="str">
        <f t="shared" si="47"/>
        <v/>
      </c>
    </row>
    <row r="134" spans="1:11" ht="18" customHeight="1">
      <c r="A134" s="2">
        <f t="shared" ref="A134:A197" si="48">A133+dt</f>
        <v>3870</v>
      </c>
      <c r="B134" s="22">
        <f t="shared" ref="B134:B165" si="49">IF(H133&lt;$B$2*1000,B133,B133+vx*dt)</f>
        <v>-3337878.9746133522</v>
      </c>
      <c r="C134" s="9" t="str">
        <f t="shared" si="42"/>
        <v/>
      </c>
      <c r="D134" s="23" t="str">
        <f t="shared" si="43"/>
        <v/>
      </c>
      <c r="E134" s="22" t="str">
        <f t="shared" si="44"/>
        <v/>
      </c>
      <c r="F134" s="9" t="str">
        <f t="shared" si="45"/>
        <v/>
      </c>
      <c r="G134" s="23" t="str">
        <f t="shared" si="35"/>
        <v/>
      </c>
      <c r="H134" s="3">
        <f t="shared" ref="H134:H165" si="50">IF(H133&lt;$B$2*1000,H133,SQRT(x^2+y^2))</f>
        <v>6376384.3048531245</v>
      </c>
      <c r="I134" s="30"/>
      <c r="J134" s="9" t="str">
        <f t="shared" si="46"/>
        <v/>
      </c>
      <c r="K134" s="5" t="str">
        <f t="shared" si="47"/>
        <v/>
      </c>
    </row>
    <row r="135" spans="1:11" ht="18" customHeight="1">
      <c r="A135" s="2">
        <f t="shared" si="48"/>
        <v>3900</v>
      </c>
      <c r="B135" s="22">
        <f t="shared" si="49"/>
        <v>-3337878.9746133522</v>
      </c>
      <c r="C135" s="9" t="str">
        <f t="shared" si="42"/>
        <v/>
      </c>
      <c r="D135" s="23" t="str">
        <f t="shared" si="43"/>
        <v/>
      </c>
      <c r="E135" s="22" t="str">
        <f t="shared" si="44"/>
        <v/>
      </c>
      <c r="F135" s="9" t="str">
        <f t="shared" si="45"/>
        <v/>
      </c>
      <c r="G135" s="23" t="str">
        <f t="shared" si="35"/>
        <v/>
      </c>
      <c r="H135" s="3">
        <f t="shared" si="50"/>
        <v>6376384.3048531245</v>
      </c>
      <c r="I135" s="30"/>
      <c r="J135" s="9" t="str">
        <f t="shared" si="46"/>
        <v/>
      </c>
      <c r="K135" s="5" t="str">
        <f t="shared" si="47"/>
        <v/>
      </c>
    </row>
    <row r="136" spans="1:11" ht="18" customHeight="1">
      <c r="A136" s="2">
        <f t="shared" si="48"/>
        <v>3930</v>
      </c>
      <c r="B136" s="22">
        <f t="shared" si="49"/>
        <v>-3337878.9746133522</v>
      </c>
      <c r="C136" s="9" t="str">
        <f t="shared" si="42"/>
        <v/>
      </c>
      <c r="D136" s="23" t="str">
        <f t="shared" si="43"/>
        <v/>
      </c>
      <c r="E136" s="22" t="str">
        <f t="shared" si="44"/>
        <v/>
      </c>
      <c r="F136" s="9" t="str">
        <f t="shared" si="45"/>
        <v/>
      </c>
      <c r="G136" s="23" t="str">
        <f t="shared" si="35"/>
        <v/>
      </c>
      <c r="H136" s="3">
        <f t="shared" si="50"/>
        <v>6376384.3048531245</v>
      </c>
      <c r="I136" s="30"/>
      <c r="J136" s="9" t="str">
        <f t="shared" si="46"/>
        <v/>
      </c>
      <c r="K136" s="5" t="str">
        <f t="shared" si="47"/>
        <v/>
      </c>
    </row>
    <row r="137" spans="1:11" ht="18" customHeight="1">
      <c r="A137" s="2">
        <f t="shared" si="48"/>
        <v>3960</v>
      </c>
      <c r="B137" s="22">
        <f t="shared" si="49"/>
        <v>-3337878.9746133522</v>
      </c>
      <c r="C137" s="9" t="str">
        <f t="shared" si="42"/>
        <v/>
      </c>
      <c r="D137" s="23" t="str">
        <f t="shared" si="43"/>
        <v/>
      </c>
      <c r="E137" s="22" t="str">
        <f t="shared" si="44"/>
        <v/>
      </c>
      <c r="F137" s="9" t="str">
        <f t="shared" si="45"/>
        <v/>
      </c>
      <c r="G137" s="23" t="str">
        <f t="shared" si="35"/>
        <v/>
      </c>
      <c r="H137" s="3">
        <f t="shared" si="50"/>
        <v>6376384.3048531245</v>
      </c>
      <c r="I137" s="30"/>
      <c r="J137" s="9" t="str">
        <f t="shared" si="46"/>
        <v/>
      </c>
      <c r="K137" s="5" t="str">
        <f t="shared" si="47"/>
        <v/>
      </c>
    </row>
    <row r="138" spans="1:11" ht="18" customHeight="1">
      <c r="A138" s="2">
        <f t="shared" si="48"/>
        <v>3990</v>
      </c>
      <c r="B138" s="22">
        <f t="shared" si="49"/>
        <v>-3337878.9746133522</v>
      </c>
      <c r="C138" s="9" t="str">
        <f t="shared" si="42"/>
        <v/>
      </c>
      <c r="D138" s="23" t="str">
        <f t="shared" si="43"/>
        <v/>
      </c>
      <c r="E138" s="22" t="str">
        <f t="shared" si="44"/>
        <v/>
      </c>
      <c r="F138" s="9" t="str">
        <f t="shared" si="45"/>
        <v/>
      </c>
      <c r="G138" s="23" t="str">
        <f t="shared" si="35"/>
        <v/>
      </c>
      <c r="H138" s="3">
        <f t="shared" si="50"/>
        <v>6376384.3048531245</v>
      </c>
      <c r="I138" s="30"/>
      <c r="J138" s="9" t="str">
        <f t="shared" si="46"/>
        <v/>
      </c>
      <c r="K138" s="5" t="str">
        <f t="shared" si="47"/>
        <v/>
      </c>
    </row>
    <row r="139" spans="1:11" ht="18" customHeight="1">
      <c r="A139" s="2">
        <f t="shared" si="48"/>
        <v>4020</v>
      </c>
      <c r="B139" s="22">
        <f t="shared" si="49"/>
        <v>-3337878.9746133522</v>
      </c>
      <c r="C139" s="9" t="str">
        <f t="shared" si="42"/>
        <v/>
      </c>
      <c r="D139" s="23" t="str">
        <f t="shared" si="43"/>
        <v/>
      </c>
      <c r="E139" s="22" t="str">
        <f t="shared" si="44"/>
        <v/>
      </c>
      <c r="F139" s="9" t="str">
        <f t="shared" si="45"/>
        <v/>
      </c>
      <c r="G139" s="23" t="str">
        <f t="shared" si="35"/>
        <v/>
      </c>
      <c r="H139" s="3">
        <f t="shared" si="50"/>
        <v>6376384.3048531245</v>
      </c>
      <c r="I139" s="30"/>
      <c r="J139" s="9" t="str">
        <f t="shared" si="46"/>
        <v/>
      </c>
      <c r="K139" s="5" t="str">
        <f t="shared" si="47"/>
        <v/>
      </c>
    </row>
    <row r="140" spans="1:11" ht="18" customHeight="1">
      <c r="A140" s="2">
        <f t="shared" si="48"/>
        <v>4050</v>
      </c>
      <c r="B140" s="22">
        <f t="shared" si="49"/>
        <v>-3337878.9746133522</v>
      </c>
      <c r="C140" s="9" t="str">
        <f t="shared" si="42"/>
        <v/>
      </c>
      <c r="D140" s="23" t="str">
        <f t="shared" si="43"/>
        <v/>
      </c>
      <c r="E140" s="22" t="str">
        <f t="shared" si="44"/>
        <v/>
      </c>
      <c r="F140" s="9" t="str">
        <f t="shared" si="45"/>
        <v/>
      </c>
      <c r="G140" s="23" t="str">
        <f t="shared" si="35"/>
        <v/>
      </c>
      <c r="H140" s="3">
        <f t="shared" si="50"/>
        <v>6376384.3048531245</v>
      </c>
      <c r="I140" s="30"/>
      <c r="J140" s="9" t="str">
        <f t="shared" si="46"/>
        <v/>
      </c>
      <c r="K140" s="5" t="str">
        <f t="shared" si="47"/>
        <v/>
      </c>
    </row>
    <row r="141" spans="1:11" ht="18" customHeight="1">
      <c r="A141" s="2">
        <f t="shared" si="48"/>
        <v>4080</v>
      </c>
      <c r="B141" s="22">
        <f t="shared" si="49"/>
        <v>-3337878.9746133522</v>
      </c>
      <c r="C141" s="9" t="str">
        <f t="shared" si="42"/>
        <v/>
      </c>
      <c r="D141" s="23" t="str">
        <f t="shared" si="43"/>
        <v/>
      </c>
      <c r="E141" s="22" t="str">
        <f t="shared" si="44"/>
        <v/>
      </c>
      <c r="F141" s="9" t="str">
        <f t="shared" si="45"/>
        <v/>
      </c>
      <c r="G141" s="23" t="str">
        <f t="shared" si="35"/>
        <v/>
      </c>
      <c r="H141" s="3">
        <f t="shared" si="50"/>
        <v>6376384.3048531245</v>
      </c>
      <c r="I141" s="30"/>
      <c r="J141" s="9" t="str">
        <f t="shared" si="46"/>
        <v/>
      </c>
      <c r="K141" s="5" t="str">
        <f t="shared" si="47"/>
        <v/>
      </c>
    </row>
    <row r="142" spans="1:11" ht="18" customHeight="1">
      <c r="A142" s="2">
        <f t="shared" si="48"/>
        <v>4110</v>
      </c>
      <c r="B142" s="22">
        <f t="shared" si="49"/>
        <v>-3337878.9746133522</v>
      </c>
      <c r="C142" s="9" t="str">
        <f t="shared" si="42"/>
        <v/>
      </c>
      <c r="D142" s="23" t="str">
        <f t="shared" si="43"/>
        <v/>
      </c>
      <c r="E142" s="22" t="str">
        <f t="shared" si="44"/>
        <v/>
      </c>
      <c r="F142" s="9" t="str">
        <f t="shared" si="45"/>
        <v/>
      </c>
      <c r="G142" s="23" t="str">
        <f t="shared" si="35"/>
        <v/>
      </c>
      <c r="H142" s="3">
        <f t="shared" si="50"/>
        <v>6376384.3048531245</v>
      </c>
      <c r="I142" s="30"/>
      <c r="J142" s="9" t="str">
        <f t="shared" si="46"/>
        <v/>
      </c>
      <c r="K142" s="5" t="str">
        <f t="shared" si="47"/>
        <v/>
      </c>
    </row>
    <row r="143" spans="1:11" ht="18" customHeight="1">
      <c r="A143" s="2">
        <f t="shared" si="48"/>
        <v>4140</v>
      </c>
      <c r="B143" s="22">
        <f t="shared" si="49"/>
        <v>-3337878.9746133522</v>
      </c>
      <c r="C143" s="9" t="str">
        <f t="shared" si="42"/>
        <v/>
      </c>
      <c r="D143" s="23" t="str">
        <f t="shared" si="43"/>
        <v/>
      </c>
      <c r="E143" s="22" t="str">
        <f t="shared" si="44"/>
        <v/>
      </c>
      <c r="F143" s="9" t="str">
        <f t="shared" si="45"/>
        <v/>
      </c>
      <c r="G143" s="23" t="str">
        <f t="shared" si="35"/>
        <v/>
      </c>
      <c r="H143" s="3">
        <f t="shared" si="50"/>
        <v>6376384.3048531245</v>
      </c>
      <c r="I143" s="30"/>
      <c r="J143" s="9" t="str">
        <f t="shared" si="46"/>
        <v/>
      </c>
      <c r="K143" s="5" t="str">
        <f t="shared" si="47"/>
        <v/>
      </c>
    </row>
    <row r="144" spans="1:11" ht="18" customHeight="1">
      <c r="A144" s="2">
        <f t="shared" si="48"/>
        <v>4170</v>
      </c>
      <c r="B144" s="22">
        <f t="shared" si="49"/>
        <v>-3337878.9746133522</v>
      </c>
      <c r="C144" s="9" t="str">
        <f t="shared" si="42"/>
        <v/>
      </c>
      <c r="D144" s="23" t="str">
        <f t="shared" si="43"/>
        <v/>
      </c>
      <c r="E144" s="22" t="str">
        <f t="shared" si="44"/>
        <v/>
      </c>
      <c r="F144" s="9" t="str">
        <f t="shared" si="45"/>
        <v/>
      </c>
      <c r="G144" s="23" t="str">
        <f t="shared" si="35"/>
        <v/>
      </c>
      <c r="H144" s="3">
        <f t="shared" si="50"/>
        <v>6376384.3048531245</v>
      </c>
      <c r="I144" s="30"/>
      <c r="J144" s="9" t="str">
        <f t="shared" si="46"/>
        <v/>
      </c>
      <c r="K144" s="5" t="str">
        <f t="shared" si="47"/>
        <v/>
      </c>
    </row>
    <row r="145" spans="1:11" ht="18" customHeight="1">
      <c r="A145" s="2">
        <f t="shared" si="48"/>
        <v>4200</v>
      </c>
      <c r="B145" s="22">
        <f t="shared" si="49"/>
        <v>-3337878.9746133522</v>
      </c>
      <c r="C145" s="9" t="str">
        <f t="shared" si="42"/>
        <v/>
      </c>
      <c r="D145" s="23" t="str">
        <f t="shared" si="43"/>
        <v/>
      </c>
      <c r="E145" s="22" t="str">
        <f t="shared" si="44"/>
        <v/>
      </c>
      <c r="F145" s="9" t="str">
        <f t="shared" si="45"/>
        <v/>
      </c>
      <c r="G145" s="23" t="str">
        <f t="shared" si="35"/>
        <v/>
      </c>
      <c r="H145" s="3">
        <f t="shared" si="50"/>
        <v>6376384.3048531245</v>
      </c>
      <c r="I145" s="30"/>
      <c r="J145" s="9" t="str">
        <f t="shared" si="46"/>
        <v/>
      </c>
      <c r="K145" s="5" t="str">
        <f t="shared" si="47"/>
        <v/>
      </c>
    </row>
    <row r="146" spans="1:11" ht="18" customHeight="1">
      <c r="A146" s="2">
        <f t="shared" si="48"/>
        <v>4230</v>
      </c>
      <c r="B146" s="22">
        <f t="shared" si="49"/>
        <v>-3337878.9746133522</v>
      </c>
      <c r="C146" s="9" t="str">
        <f t="shared" si="42"/>
        <v/>
      </c>
      <c r="D146" s="23" t="str">
        <f t="shared" si="43"/>
        <v/>
      </c>
      <c r="E146" s="22" t="str">
        <f t="shared" si="44"/>
        <v/>
      </c>
      <c r="F146" s="9" t="str">
        <f t="shared" si="45"/>
        <v/>
      </c>
      <c r="G146" s="23" t="str">
        <f t="shared" si="35"/>
        <v/>
      </c>
      <c r="H146" s="3">
        <f t="shared" si="50"/>
        <v>6376384.3048531245</v>
      </c>
      <c r="I146" s="30"/>
      <c r="J146" s="9" t="str">
        <f t="shared" si="46"/>
        <v/>
      </c>
      <c r="K146" s="5" t="str">
        <f t="shared" si="47"/>
        <v/>
      </c>
    </row>
    <row r="147" spans="1:11" ht="18" customHeight="1">
      <c r="A147" s="2">
        <f t="shared" si="48"/>
        <v>4260</v>
      </c>
      <c r="B147" s="22">
        <f t="shared" si="49"/>
        <v>-3337878.9746133522</v>
      </c>
      <c r="C147" s="9" t="str">
        <f t="shared" si="42"/>
        <v/>
      </c>
      <c r="D147" s="23" t="str">
        <f t="shared" si="43"/>
        <v/>
      </c>
      <c r="E147" s="22" t="str">
        <f t="shared" si="44"/>
        <v/>
      </c>
      <c r="F147" s="9" t="str">
        <f t="shared" si="45"/>
        <v/>
      </c>
      <c r="G147" s="23" t="str">
        <f t="shared" si="35"/>
        <v/>
      </c>
      <c r="H147" s="3">
        <f t="shared" si="50"/>
        <v>6376384.3048531245</v>
      </c>
      <c r="I147" s="30"/>
      <c r="J147" s="9" t="str">
        <f t="shared" si="46"/>
        <v/>
      </c>
      <c r="K147" s="5" t="str">
        <f t="shared" si="47"/>
        <v/>
      </c>
    </row>
    <row r="148" spans="1:11" ht="18" customHeight="1">
      <c r="A148" s="2">
        <f t="shared" si="48"/>
        <v>4290</v>
      </c>
      <c r="B148" s="22">
        <f t="shared" si="49"/>
        <v>-3337878.9746133522</v>
      </c>
      <c r="C148" s="9" t="str">
        <f t="shared" si="42"/>
        <v/>
      </c>
      <c r="D148" s="23" t="str">
        <f t="shared" si="43"/>
        <v/>
      </c>
      <c r="E148" s="22" t="str">
        <f t="shared" si="44"/>
        <v/>
      </c>
      <c r="F148" s="9" t="str">
        <f t="shared" si="45"/>
        <v/>
      </c>
      <c r="G148" s="23" t="str">
        <f t="shared" si="35"/>
        <v/>
      </c>
      <c r="H148" s="3">
        <f t="shared" si="50"/>
        <v>6376384.3048531245</v>
      </c>
      <c r="I148" s="30"/>
      <c r="J148" s="9" t="str">
        <f t="shared" si="46"/>
        <v/>
      </c>
      <c r="K148" s="5" t="str">
        <f t="shared" si="47"/>
        <v/>
      </c>
    </row>
    <row r="149" spans="1:11" ht="18" customHeight="1">
      <c r="A149" s="2">
        <f t="shared" si="48"/>
        <v>4320</v>
      </c>
      <c r="B149" s="22">
        <f t="shared" si="49"/>
        <v>-3337878.9746133522</v>
      </c>
      <c r="C149" s="9" t="str">
        <f t="shared" si="42"/>
        <v/>
      </c>
      <c r="D149" s="23" t="str">
        <f t="shared" si="43"/>
        <v/>
      </c>
      <c r="E149" s="22" t="str">
        <f t="shared" si="44"/>
        <v/>
      </c>
      <c r="F149" s="9" t="str">
        <f t="shared" si="45"/>
        <v/>
      </c>
      <c r="G149" s="23" t="str">
        <f t="shared" si="35"/>
        <v/>
      </c>
      <c r="H149" s="3">
        <f t="shared" si="50"/>
        <v>6376384.3048531245</v>
      </c>
      <c r="I149" s="30"/>
      <c r="J149" s="9" t="str">
        <f t="shared" si="46"/>
        <v/>
      </c>
      <c r="K149" s="5" t="str">
        <f t="shared" si="47"/>
        <v/>
      </c>
    </row>
    <row r="150" spans="1:11" ht="18" customHeight="1">
      <c r="A150" s="2">
        <f t="shared" si="48"/>
        <v>4350</v>
      </c>
      <c r="B150" s="22">
        <f t="shared" si="49"/>
        <v>-3337878.9746133522</v>
      </c>
      <c r="C150" s="9" t="str">
        <f t="shared" si="42"/>
        <v/>
      </c>
      <c r="D150" s="23" t="str">
        <f t="shared" si="43"/>
        <v/>
      </c>
      <c r="E150" s="22" t="str">
        <f t="shared" si="44"/>
        <v/>
      </c>
      <c r="F150" s="9" t="str">
        <f t="shared" si="45"/>
        <v/>
      </c>
      <c r="G150" s="23" t="str">
        <f t="shared" si="35"/>
        <v/>
      </c>
      <c r="H150" s="3">
        <f t="shared" si="50"/>
        <v>6376384.3048531245</v>
      </c>
      <c r="I150" s="30"/>
      <c r="J150" s="9" t="str">
        <f t="shared" si="46"/>
        <v/>
      </c>
      <c r="K150" s="5" t="str">
        <f t="shared" si="47"/>
        <v/>
      </c>
    </row>
    <row r="151" spans="1:11" ht="18" customHeight="1">
      <c r="A151" s="2">
        <f t="shared" si="48"/>
        <v>4380</v>
      </c>
      <c r="B151" s="22">
        <f t="shared" si="49"/>
        <v>-3337878.9746133522</v>
      </c>
      <c r="C151" s="9" t="str">
        <f t="shared" si="42"/>
        <v/>
      </c>
      <c r="D151" s="23" t="str">
        <f t="shared" si="43"/>
        <v/>
      </c>
      <c r="E151" s="22" t="str">
        <f t="shared" si="44"/>
        <v/>
      </c>
      <c r="F151" s="9" t="str">
        <f t="shared" si="45"/>
        <v/>
      </c>
      <c r="G151" s="23" t="str">
        <f t="shared" si="35"/>
        <v/>
      </c>
      <c r="H151" s="3">
        <f t="shared" si="50"/>
        <v>6376384.3048531245</v>
      </c>
      <c r="I151" s="30"/>
      <c r="J151" s="9" t="str">
        <f t="shared" si="46"/>
        <v/>
      </c>
      <c r="K151" s="5" t="str">
        <f t="shared" si="47"/>
        <v/>
      </c>
    </row>
    <row r="152" spans="1:11" ht="18" customHeight="1">
      <c r="A152" s="2">
        <f t="shared" si="48"/>
        <v>4410</v>
      </c>
      <c r="B152" s="22">
        <f t="shared" si="49"/>
        <v>-3337878.9746133522</v>
      </c>
      <c r="C152" s="9" t="str">
        <f t="shared" si="42"/>
        <v/>
      </c>
      <c r="D152" s="23" t="str">
        <f t="shared" si="43"/>
        <v/>
      </c>
      <c r="E152" s="22" t="str">
        <f t="shared" si="44"/>
        <v/>
      </c>
      <c r="F152" s="9" t="str">
        <f t="shared" si="45"/>
        <v/>
      </c>
      <c r="G152" s="23" t="str">
        <f t="shared" si="35"/>
        <v/>
      </c>
      <c r="H152" s="3">
        <f t="shared" si="50"/>
        <v>6376384.3048531245</v>
      </c>
      <c r="I152" s="30"/>
      <c r="J152" s="9" t="str">
        <f t="shared" si="46"/>
        <v/>
      </c>
      <c r="K152" s="5" t="str">
        <f t="shared" si="47"/>
        <v/>
      </c>
    </row>
    <row r="153" spans="1:11" ht="18" customHeight="1">
      <c r="A153" s="2">
        <f t="shared" si="48"/>
        <v>4440</v>
      </c>
      <c r="B153" s="22">
        <f t="shared" si="49"/>
        <v>-3337878.9746133522</v>
      </c>
      <c r="C153" s="9" t="str">
        <f t="shared" si="42"/>
        <v/>
      </c>
      <c r="D153" s="23" t="str">
        <f t="shared" si="43"/>
        <v/>
      </c>
      <c r="E153" s="22" t="str">
        <f t="shared" si="44"/>
        <v/>
      </c>
      <c r="F153" s="9" t="str">
        <f t="shared" si="45"/>
        <v/>
      </c>
      <c r="G153" s="23" t="str">
        <f t="shared" si="35"/>
        <v/>
      </c>
      <c r="H153" s="3">
        <f t="shared" si="50"/>
        <v>6376384.3048531245</v>
      </c>
      <c r="I153" s="30"/>
      <c r="J153" s="9" t="str">
        <f t="shared" si="46"/>
        <v/>
      </c>
      <c r="K153" s="5" t="str">
        <f t="shared" si="47"/>
        <v/>
      </c>
    </row>
    <row r="154" spans="1:11" ht="18" customHeight="1">
      <c r="A154" s="2">
        <f t="shared" si="48"/>
        <v>4470</v>
      </c>
      <c r="B154" s="22">
        <f t="shared" si="49"/>
        <v>-3337878.9746133522</v>
      </c>
      <c r="C154" s="9" t="str">
        <f t="shared" si="42"/>
        <v/>
      </c>
      <c r="D154" s="23" t="str">
        <f t="shared" si="43"/>
        <v/>
      </c>
      <c r="E154" s="22" t="str">
        <f t="shared" si="44"/>
        <v/>
      </c>
      <c r="F154" s="9" t="str">
        <f t="shared" si="45"/>
        <v/>
      </c>
      <c r="G154" s="23" t="str">
        <f t="shared" si="35"/>
        <v/>
      </c>
      <c r="H154" s="3">
        <f t="shared" si="50"/>
        <v>6376384.3048531245</v>
      </c>
      <c r="I154" s="30"/>
      <c r="J154" s="9" t="str">
        <f t="shared" si="46"/>
        <v/>
      </c>
      <c r="K154" s="5" t="str">
        <f t="shared" si="47"/>
        <v/>
      </c>
    </row>
    <row r="155" spans="1:11">
      <c r="A155" s="2">
        <f t="shared" si="48"/>
        <v>4500</v>
      </c>
      <c r="B155" s="22">
        <f t="shared" si="49"/>
        <v>-3337878.9746133522</v>
      </c>
      <c r="C155" s="9" t="str">
        <f t="shared" si="42"/>
        <v/>
      </c>
      <c r="D155" s="23" t="str">
        <f t="shared" si="43"/>
        <v/>
      </c>
      <c r="E155" s="22" t="str">
        <f t="shared" si="44"/>
        <v/>
      </c>
      <c r="F155" s="9" t="str">
        <f t="shared" si="45"/>
        <v/>
      </c>
      <c r="G155" s="23" t="str">
        <f t="shared" si="35"/>
        <v/>
      </c>
      <c r="H155" s="3">
        <f t="shared" si="50"/>
        <v>6376384.3048531245</v>
      </c>
      <c r="I155" s="30"/>
      <c r="J155" s="9" t="str">
        <f t="shared" si="46"/>
        <v/>
      </c>
      <c r="K155" s="5" t="str">
        <f t="shared" si="47"/>
        <v/>
      </c>
    </row>
    <row r="156" spans="1:11">
      <c r="A156" s="2">
        <f t="shared" si="48"/>
        <v>4530</v>
      </c>
      <c r="B156" s="22">
        <f t="shared" si="49"/>
        <v>-3337878.9746133522</v>
      </c>
      <c r="C156" s="9" t="str">
        <f t="shared" si="42"/>
        <v/>
      </c>
      <c r="D156" s="23" t="str">
        <f t="shared" si="43"/>
        <v/>
      </c>
      <c r="E156" s="22" t="str">
        <f t="shared" si="44"/>
        <v/>
      </c>
      <c r="F156" s="9" t="str">
        <f t="shared" si="45"/>
        <v/>
      </c>
      <c r="G156" s="23" t="str">
        <f t="shared" si="35"/>
        <v/>
      </c>
      <c r="H156" s="3">
        <f t="shared" si="50"/>
        <v>6376384.3048531245</v>
      </c>
      <c r="I156" s="30"/>
      <c r="J156" s="9" t="str">
        <f t="shared" si="46"/>
        <v/>
      </c>
      <c r="K156" s="5" t="str">
        <f t="shared" si="47"/>
        <v/>
      </c>
    </row>
    <row r="157" spans="1:11">
      <c r="A157" s="2">
        <f t="shared" si="48"/>
        <v>4560</v>
      </c>
      <c r="B157" s="22">
        <f t="shared" si="49"/>
        <v>-3337878.9746133522</v>
      </c>
      <c r="C157" s="9" t="str">
        <f t="shared" si="42"/>
        <v/>
      </c>
      <c r="D157" s="23" t="str">
        <f t="shared" si="43"/>
        <v/>
      </c>
      <c r="E157" s="22" t="str">
        <f t="shared" si="44"/>
        <v/>
      </c>
      <c r="F157" s="9" t="str">
        <f t="shared" si="45"/>
        <v/>
      </c>
      <c r="G157" s="23" t="str">
        <f t="shared" si="35"/>
        <v/>
      </c>
      <c r="H157" s="3">
        <f t="shared" si="50"/>
        <v>6376384.3048531245</v>
      </c>
      <c r="I157" s="30"/>
      <c r="J157" s="9" t="str">
        <f t="shared" si="46"/>
        <v/>
      </c>
      <c r="K157" s="5" t="str">
        <f t="shared" si="47"/>
        <v/>
      </c>
    </row>
    <row r="158" spans="1:11">
      <c r="A158" s="2">
        <f t="shared" si="48"/>
        <v>4590</v>
      </c>
      <c r="B158" s="22">
        <f t="shared" si="49"/>
        <v>-3337878.9746133522</v>
      </c>
      <c r="C158" s="9" t="str">
        <f t="shared" si="42"/>
        <v/>
      </c>
      <c r="D158" s="23" t="str">
        <f t="shared" si="43"/>
        <v/>
      </c>
      <c r="E158" s="22" t="str">
        <f t="shared" si="44"/>
        <v/>
      </c>
      <c r="F158" s="9" t="str">
        <f t="shared" si="45"/>
        <v/>
      </c>
      <c r="G158" s="23" t="str">
        <f t="shared" si="35"/>
        <v/>
      </c>
      <c r="H158" s="3">
        <f t="shared" si="50"/>
        <v>6376384.3048531245</v>
      </c>
      <c r="I158" s="30"/>
      <c r="J158" s="9" t="str">
        <f t="shared" si="46"/>
        <v/>
      </c>
      <c r="K158" s="5" t="str">
        <f t="shared" si="47"/>
        <v/>
      </c>
    </row>
    <row r="159" spans="1:11">
      <c r="A159" s="2">
        <f t="shared" si="48"/>
        <v>4620</v>
      </c>
      <c r="B159" s="22">
        <f t="shared" si="49"/>
        <v>-3337878.9746133522</v>
      </c>
      <c r="C159" s="9" t="str">
        <f t="shared" si="42"/>
        <v/>
      </c>
      <c r="D159" s="23" t="str">
        <f t="shared" si="43"/>
        <v/>
      </c>
      <c r="E159" s="22" t="str">
        <f t="shared" si="44"/>
        <v/>
      </c>
      <c r="F159" s="9" t="str">
        <f t="shared" si="45"/>
        <v/>
      </c>
      <c r="G159" s="23" t="str">
        <f t="shared" si="35"/>
        <v/>
      </c>
      <c r="H159" s="3">
        <f t="shared" si="50"/>
        <v>6376384.3048531245</v>
      </c>
      <c r="I159" s="30"/>
      <c r="J159" s="9" t="str">
        <f t="shared" si="46"/>
        <v/>
      </c>
      <c r="K159" s="5" t="str">
        <f t="shared" si="47"/>
        <v/>
      </c>
    </row>
    <row r="160" spans="1:11">
      <c r="A160" s="2">
        <f t="shared" si="48"/>
        <v>4650</v>
      </c>
      <c r="B160" s="22">
        <f t="shared" si="49"/>
        <v>-3337878.9746133522</v>
      </c>
      <c r="C160" s="9" t="str">
        <f t="shared" si="42"/>
        <v/>
      </c>
      <c r="D160" s="23" t="str">
        <f t="shared" si="43"/>
        <v/>
      </c>
      <c r="E160" s="22" t="str">
        <f t="shared" si="44"/>
        <v/>
      </c>
      <c r="F160" s="9" t="str">
        <f t="shared" si="45"/>
        <v/>
      </c>
      <c r="G160" s="23" t="str">
        <f t="shared" si="35"/>
        <v/>
      </c>
      <c r="H160" s="3">
        <f t="shared" si="50"/>
        <v>6376384.3048531245</v>
      </c>
      <c r="I160" s="30"/>
      <c r="J160" s="9" t="str">
        <f t="shared" si="46"/>
        <v/>
      </c>
      <c r="K160" s="5" t="str">
        <f t="shared" si="47"/>
        <v/>
      </c>
    </row>
    <row r="161" spans="1:11">
      <c r="A161" s="2">
        <f t="shared" si="48"/>
        <v>4680</v>
      </c>
      <c r="B161" s="22">
        <f t="shared" si="49"/>
        <v>-3337878.9746133522</v>
      </c>
      <c r="C161" s="9" t="str">
        <f t="shared" si="42"/>
        <v/>
      </c>
      <c r="D161" s="23" t="str">
        <f t="shared" si="43"/>
        <v/>
      </c>
      <c r="E161" s="22" t="str">
        <f t="shared" si="44"/>
        <v/>
      </c>
      <c r="F161" s="9" t="str">
        <f t="shared" si="45"/>
        <v/>
      </c>
      <c r="G161" s="23" t="str">
        <f t="shared" si="35"/>
        <v/>
      </c>
      <c r="H161" s="3">
        <f t="shared" si="50"/>
        <v>6376384.3048531245</v>
      </c>
      <c r="I161" s="30"/>
      <c r="J161" s="9" t="str">
        <f t="shared" si="46"/>
        <v/>
      </c>
      <c r="K161" s="5" t="str">
        <f t="shared" si="47"/>
        <v/>
      </c>
    </row>
    <row r="162" spans="1:11">
      <c r="A162" s="2">
        <f t="shared" si="48"/>
        <v>4710</v>
      </c>
      <c r="B162" s="22">
        <f t="shared" si="49"/>
        <v>-3337878.9746133522</v>
      </c>
      <c r="C162" s="9" t="str">
        <f t="shared" si="42"/>
        <v/>
      </c>
      <c r="D162" s="23" t="str">
        <f t="shared" si="43"/>
        <v/>
      </c>
      <c r="E162" s="22" t="str">
        <f t="shared" si="44"/>
        <v/>
      </c>
      <c r="F162" s="9" t="str">
        <f t="shared" si="45"/>
        <v/>
      </c>
      <c r="G162" s="23" t="str">
        <f t="shared" si="35"/>
        <v/>
      </c>
      <c r="H162" s="3">
        <f t="shared" si="50"/>
        <v>6376384.3048531245</v>
      </c>
      <c r="I162" s="30"/>
      <c r="J162" s="9" t="str">
        <f t="shared" si="46"/>
        <v/>
      </c>
      <c r="K162" s="5" t="str">
        <f t="shared" si="47"/>
        <v/>
      </c>
    </row>
    <row r="163" spans="1:11">
      <c r="A163" s="2">
        <f t="shared" si="48"/>
        <v>4740</v>
      </c>
      <c r="B163" s="22">
        <f t="shared" si="49"/>
        <v>-3337878.9746133522</v>
      </c>
      <c r="C163" s="9" t="str">
        <f t="shared" si="42"/>
        <v/>
      </c>
      <c r="D163" s="23" t="str">
        <f t="shared" si="43"/>
        <v/>
      </c>
      <c r="E163" s="22" t="str">
        <f t="shared" si="44"/>
        <v/>
      </c>
      <c r="F163" s="9" t="str">
        <f t="shared" si="45"/>
        <v/>
      </c>
      <c r="G163" s="23" t="str">
        <f t="shared" si="35"/>
        <v/>
      </c>
      <c r="H163" s="3">
        <f t="shared" si="50"/>
        <v>6376384.3048531245</v>
      </c>
      <c r="I163" s="30"/>
      <c r="J163" s="9" t="str">
        <f t="shared" si="46"/>
        <v/>
      </c>
      <c r="K163" s="5" t="str">
        <f t="shared" si="47"/>
        <v/>
      </c>
    </row>
    <row r="164" spans="1:11">
      <c r="A164" s="2">
        <f t="shared" si="48"/>
        <v>4770</v>
      </c>
      <c r="B164" s="22">
        <f t="shared" si="49"/>
        <v>-3337878.9746133522</v>
      </c>
      <c r="C164" s="9" t="str">
        <f t="shared" si="42"/>
        <v/>
      </c>
      <c r="D164" s="23" t="str">
        <f t="shared" si="43"/>
        <v/>
      </c>
      <c r="E164" s="22" t="str">
        <f t="shared" si="44"/>
        <v/>
      </c>
      <c r="F164" s="9" t="str">
        <f t="shared" si="45"/>
        <v/>
      </c>
      <c r="G164" s="23" t="str">
        <f t="shared" si="35"/>
        <v/>
      </c>
      <c r="H164" s="3">
        <f t="shared" si="50"/>
        <v>6376384.3048531245</v>
      </c>
      <c r="I164" s="30"/>
      <c r="J164" s="9" t="str">
        <f t="shared" si="46"/>
        <v/>
      </c>
      <c r="K164" s="5" t="str">
        <f t="shared" si="47"/>
        <v/>
      </c>
    </row>
    <row r="165" spans="1:11">
      <c r="A165" s="2">
        <f t="shared" si="48"/>
        <v>4800</v>
      </c>
      <c r="B165" s="22">
        <f t="shared" si="49"/>
        <v>-3337878.9746133522</v>
      </c>
      <c r="C165" s="9" t="str">
        <f t="shared" si="42"/>
        <v/>
      </c>
      <c r="D165" s="23" t="str">
        <f t="shared" si="43"/>
        <v/>
      </c>
      <c r="E165" s="22" t="str">
        <f t="shared" si="44"/>
        <v/>
      </c>
      <c r="F165" s="9" t="str">
        <f t="shared" si="45"/>
        <v/>
      </c>
      <c r="G165" s="23" t="str">
        <f t="shared" si="35"/>
        <v/>
      </c>
      <c r="H165" s="3">
        <f t="shared" si="50"/>
        <v>6376384.3048531245</v>
      </c>
      <c r="I165" s="30"/>
      <c r="J165" s="9" t="str">
        <f t="shared" si="46"/>
        <v/>
      </c>
      <c r="K165" s="5" t="str">
        <f t="shared" si="47"/>
        <v/>
      </c>
    </row>
    <row r="166" spans="1:11">
      <c r="A166" s="2">
        <f t="shared" si="48"/>
        <v>4830</v>
      </c>
      <c r="B166" s="22">
        <f t="shared" ref="B166:B197" si="51">IF(H165&lt;$B$2*1000,B165,B165+vx*dt)</f>
        <v>-3337878.9746133522</v>
      </c>
      <c r="C166" s="9" t="str">
        <f t="shared" si="42"/>
        <v/>
      </c>
      <c r="D166" s="23" t="str">
        <f t="shared" si="43"/>
        <v/>
      </c>
      <c r="E166" s="22" t="str">
        <f t="shared" si="44"/>
        <v/>
      </c>
      <c r="F166" s="9" t="str">
        <f t="shared" si="45"/>
        <v/>
      </c>
      <c r="G166" s="23" t="str">
        <f t="shared" ref="G166:G204" si="52">IF(H165&lt;$B$2*1000,"",-GM*y/pr^3)</f>
        <v/>
      </c>
      <c r="H166" s="3">
        <f t="shared" ref="H166:H197" si="53">IF(H165&lt;$B$2*1000,H165,SQRT(x^2+y^2))</f>
        <v>6376384.3048531245</v>
      </c>
      <c r="I166" s="30"/>
      <c r="J166" s="9" t="str">
        <f t="shared" si="46"/>
        <v/>
      </c>
      <c r="K166" s="5" t="str">
        <f t="shared" si="47"/>
        <v/>
      </c>
    </row>
    <row r="167" spans="1:11">
      <c r="A167" s="2">
        <f t="shared" si="48"/>
        <v>4860</v>
      </c>
      <c r="B167" s="22">
        <f t="shared" si="51"/>
        <v>-3337878.9746133522</v>
      </c>
      <c r="C167" s="9" t="str">
        <f t="shared" si="42"/>
        <v/>
      </c>
      <c r="D167" s="23" t="str">
        <f t="shared" si="43"/>
        <v/>
      </c>
      <c r="E167" s="22" t="str">
        <f t="shared" si="44"/>
        <v/>
      </c>
      <c r="F167" s="9" t="str">
        <f t="shared" si="45"/>
        <v/>
      </c>
      <c r="G167" s="23" t="str">
        <f t="shared" si="52"/>
        <v/>
      </c>
      <c r="H167" s="3">
        <f t="shared" si="53"/>
        <v>6376384.3048531245</v>
      </c>
      <c r="I167" s="30"/>
      <c r="J167" s="9" t="str">
        <f t="shared" si="46"/>
        <v/>
      </c>
      <c r="K167" s="5" t="str">
        <f t="shared" si="47"/>
        <v/>
      </c>
    </row>
    <row r="168" spans="1:11">
      <c r="A168" s="2">
        <f t="shared" si="48"/>
        <v>4890</v>
      </c>
      <c r="B168" s="22">
        <f t="shared" si="51"/>
        <v>-3337878.9746133522</v>
      </c>
      <c r="C168" s="9" t="str">
        <f t="shared" si="42"/>
        <v/>
      </c>
      <c r="D168" s="23" t="str">
        <f t="shared" si="43"/>
        <v/>
      </c>
      <c r="E168" s="22" t="str">
        <f t="shared" si="44"/>
        <v/>
      </c>
      <c r="F168" s="9" t="str">
        <f t="shared" si="45"/>
        <v/>
      </c>
      <c r="G168" s="23" t="str">
        <f t="shared" si="52"/>
        <v/>
      </c>
      <c r="H168" s="3">
        <f t="shared" si="53"/>
        <v>6376384.3048531245</v>
      </c>
      <c r="I168" s="30"/>
      <c r="J168" s="9" t="str">
        <f t="shared" si="46"/>
        <v/>
      </c>
      <c r="K168" s="5" t="str">
        <f t="shared" si="47"/>
        <v/>
      </c>
    </row>
    <row r="169" spans="1:11">
      <c r="A169" s="2">
        <f t="shared" si="48"/>
        <v>4920</v>
      </c>
      <c r="B169" s="22">
        <f t="shared" si="51"/>
        <v>-3337878.9746133522</v>
      </c>
      <c r="C169" s="9" t="str">
        <f t="shared" si="42"/>
        <v/>
      </c>
      <c r="D169" s="23" t="str">
        <f t="shared" si="43"/>
        <v/>
      </c>
      <c r="E169" s="22" t="str">
        <f t="shared" si="44"/>
        <v/>
      </c>
      <c r="F169" s="9" t="str">
        <f t="shared" si="45"/>
        <v/>
      </c>
      <c r="G169" s="23" t="str">
        <f t="shared" si="52"/>
        <v/>
      </c>
      <c r="H169" s="3">
        <f t="shared" si="53"/>
        <v>6376384.3048531245</v>
      </c>
      <c r="I169" s="30"/>
      <c r="J169" s="9" t="str">
        <f t="shared" si="46"/>
        <v/>
      </c>
      <c r="K169" s="5" t="str">
        <f t="shared" si="47"/>
        <v/>
      </c>
    </row>
    <row r="170" spans="1:11">
      <c r="A170" s="2">
        <f t="shared" si="48"/>
        <v>4950</v>
      </c>
      <c r="B170" s="22">
        <f t="shared" si="51"/>
        <v>-3337878.9746133522</v>
      </c>
      <c r="C170" s="9" t="str">
        <f t="shared" si="42"/>
        <v/>
      </c>
      <c r="D170" s="23" t="str">
        <f t="shared" si="43"/>
        <v/>
      </c>
      <c r="E170" s="22" t="str">
        <f t="shared" si="44"/>
        <v/>
      </c>
      <c r="F170" s="9" t="str">
        <f t="shared" si="45"/>
        <v/>
      </c>
      <c r="G170" s="23" t="str">
        <f t="shared" si="52"/>
        <v/>
      </c>
      <c r="H170" s="3">
        <f t="shared" si="53"/>
        <v>6376384.3048531245</v>
      </c>
      <c r="I170" s="30"/>
      <c r="J170" s="9" t="str">
        <f t="shared" si="46"/>
        <v/>
      </c>
      <c r="K170" s="5" t="str">
        <f t="shared" si="47"/>
        <v/>
      </c>
    </row>
    <row r="171" spans="1:11">
      <c r="A171" s="2">
        <f t="shared" si="48"/>
        <v>4980</v>
      </c>
      <c r="B171" s="22">
        <f t="shared" si="51"/>
        <v>-3337878.9746133522</v>
      </c>
      <c r="C171" s="9" t="str">
        <f t="shared" si="42"/>
        <v/>
      </c>
      <c r="D171" s="23" t="str">
        <f t="shared" si="43"/>
        <v/>
      </c>
      <c r="E171" s="22" t="str">
        <f t="shared" si="44"/>
        <v/>
      </c>
      <c r="F171" s="9" t="str">
        <f t="shared" si="45"/>
        <v/>
      </c>
      <c r="G171" s="23" t="str">
        <f t="shared" si="52"/>
        <v/>
      </c>
      <c r="H171" s="3">
        <f t="shared" si="53"/>
        <v>6376384.3048531245</v>
      </c>
      <c r="I171" s="30"/>
      <c r="J171" s="9" t="str">
        <f t="shared" si="46"/>
        <v/>
      </c>
      <c r="K171" s="5" t="str">
        <f t="shared" si="47"/>
        <v/>
      </c>
    </row>
    <row r="172" spans="1:11">
      <c r="A172" s="2">
        <f t="shared" si="48"/>
        <v>5010</v>
      </c>
      <c r="B172" s="22">
        <f t="shared" si="51"/>
        <v>-3337878.9746133522</v>
      </c>
      <c r="C172" s="9" t="str">
        <f t="shared" si="42"/>
        <v/>
      </c>
      <c r="D172" s="23" t="str">
        <f t="shared" si="43"/>
        <v/>
      </c>
      <c r="E172" s="22" t="str">
        <f t="shared" si="44"/>
        <v/>
      </c>
      <c r="F172" s="9" t="str">
        <f t="shared" si="45"/>
        <v/>
      </c>
      <c r="G172" s="23" t="str">
        <f t="shared" si="52"/>
        <v/>
      </c>
      <c r="H172" s="3">
        <f t="shared" si="53"/>
        <v>6376384.3048531245</v>
      </c>
      <c r="I172" s="30"/>
      <c r="J172" s="9" t="str">
        <f t="shared" si="46"/>
        <v/>
      </c>
      <c r="K172" s="5" t="str">
        <f t="shared" si="47"/>
        <v/>
      </c>
    </row>
    <row r="173" spans="1:11">
      <c r="A173" s="2">
        <f t="shared" si="48"/>
        <v>5040</v>
      </c>
      <c r="B173" s="22">
        <f t="shared" si="51"/>
        <v>-3337878.9746133522</v>
      </c>
      <c r="C173" s="9" t="str">
        <f t="shared" si="42"/>
        <v/>
      </c>
      <c r="D173" s="23" t="str">
        <f t="shared" si="43"/>
        <v/>
      </c>
      <c r="E173" s="22" t="str">
        <f t="shared" si="44"/>
        <v/>
      </c>
      <c r="F173" s="9" t="str">
        <f t="shared" si="45"/>
        <v/>
      </c>
      <c r="G173" s="23" t="str">
        <f t="shared" si="52"/>
        <v/>
      </c>
      <c r="H173" s="3">
        <f t="shared" si="53"/>
        <v>6376384.3048531245</v>
      </c>
      <c r="I173" s="30"/>
      <c r="J173" s="9" t="str">
        <f t="shared" si="46"/>
        <v/>
      </c>
      <c r="K173" s="5" t="str">
        <f t="shared" si="47"/>
        <v/>
      </c>
    </row>
    <row r="174" spans="1:11">
      <c r="A174" s="2">
        <f t="shared" si="48"/>
        <v>5070</v>
      </c>
      <c r="B174" s="22">
        <f t="shared" si="51"/>
        <v>-3337878.9746133522</v>
      </c>
      <c r="C174" s="9" t="str">
        <f t="shared" si="42"/>
        <v/>
      </c>
      <c r="D174" s="23" t="str">
        <f t="shared" si="43"/>
        <v/>
      </c>
      <c r="E174" s="22" t="str">
        <f t="shared" si="44"/>
        <v/>
      </c>
      <c r="F174" s="9" t="str">
        <f t="shared" si="45"/>
        <v/>
      </c>
      <c r="G174" s="23" t="str">
        <f t="shared" si="52"/>
        <v/>
      </c>
      <c r="H174" s="3">
        <f t="shared" si="53"/>
        <v>6376384.3048531245</v>
      </c>
      <c r="I174" s="30"/>
      <c r="J174" s="9" t="str">
        <f t="shared" si="46"/>
        <v/>
      </c>
      <c r="K174" s="5" t="str">
        <f t="shared" si="47"/>
        <v/>
      </c>
    </row>
    <row r="175" spans="1:11">
      <c r="A175" s="2">
        <f t="shared" si="48"/>
        <v>5100</v>
      </c>
      <c r="B175" s="22">
        <f t="shared" si="51"/>
        <v>-3337878.9746133522</v>
      </c>
      <c r="C175" s="9" t="str">
        <f t="shared" si="42"/>
        <v/>
      </c>
      <c r="D175" s="23" t="str">
        <f t="shared" si="43"/>
        <v/>
      </c>
      <c r="E175" s="22" t="str">
        <f t="shared" si="44"/>
        <v/>
      </c>
      <c r="F175" s="9" t="str">
        <f t="shared" si="45"/>
        <v/>
      </c>
      <c r="G175" s="23" t="str">
        <f t="shared" si="52"/>
        <v/>
      </c>
      <c r="H175" s="3">
        <f t="shared" si="53"/>
        <v>6376384.3048531245</v>
      </c>
      <c r="I175" s="30"/>
      <c r="J175" s="9" t="str">
        <f t="shared" si="46"/>
        <v/>
      </c>
      <c r="K175" s="5" t="str">
        <f t="shared" si="47"/>
        <v/>
      </c>
    </row>
    <row r="176" spans="1:11">
      <c r="A176" s="2">
        <f t="shared" si="48"/>
        <v>5130</v>
      </c>
      <c r="B176" s="22">
        <f t="shared" si="51"/>
        <v>-3337878.9746133522</v>
      </c>
      <c r="C176" s="9" t="str">
        <f t="shared" si="42"/>
        <v/>
      </c>
      <c r="D176" s="23" t="str">
        <f t="shared" si="43"/>
        <v/>
      </c>
      <c r="E176" s="22" t="str">
        <f t="shared" si="44"/>
        <v/>
      </c>
      <c r="F176" s="9" t="str">
        <f t="shared" si="45"/>
        <v/>
      </c>
      <c r="G176" s="23" t="str">
        <f t="shared" si="52"/>
        <v/>
      </c>
      <c r="H176" s="3">
        <f t="shared" si="53"/>
        <v>6376384.3048531245</v>
      </c>
      <c r="I176" s="30"/>
      <c r="J176" s="9" t="str">
        <f t="shared" si="46"/>
        <v/>
      </c>
      <c r="K176" s="5" t="str">
        <f t="shared" si="47"/>
        <v/>
      </c>
    </row>
    <row r="177" spans="1:11">
      <c r="A177" s="2">
        <f t="shared" si="48"/>
        <v>5160</v>
      </c>
      <c r="B177" s="22">
        <f t="shared" si="51"/>
        <v>-3337878.9746133522</v>
      </c>
      <c r="C177" s="9" t="str">
        <f t="shared" si="42"/>
        <v/>
      </c>
      <c r="D177" s="23" t="str">
        <f t="shared" si="43"/>
        <v/>
      </c>
      <c r="E177" s="22" t="str">
        <f t="shared" si="44"/>
        <v/>
      </c>
      <c r="F177" s="9" t="str">
        <f t="shared" si="45"/>
        <v/>
      </c>
      <c r="G177" s="23" t="str">
        <f t="shared" si="52"/>
        <v/>
      </c>
      <c r="H177" s="3">
        <f t="shared" si="53"/>
        <v>6376384.3048531245</v>
      </c>
      <c r="I177" s="30"/>
      <c r="J177" s="9" t="str">
        <f t="shared" si="46"/>
        <v/>
      </c>
      <c r="K177" s="5" t="str">
        <f t="shared" si="47"/>
        <v/>
      </c>
    </row>
    <row r="178" spans="1:11">
      <c r="A178" s="2">
        <f t="shared" si="48"/>
        <v>5190</v>
      </c>
      <c r="B178" s="22">
        <f t="shared" si="51"/>
        <v>-3337878.9746133522</v>
      </c>
      <c r="C178" s="9" t="str">
        <f t="shared" si="42"/>
        <v/>
      </c>
      <c r="D178" s="23" t="str">
        <f t="shared" si="43"/>
        <v/>
      </c>
      <c r="E178" s="22" t="str">
        <f t="shared" si="44"/>
        <v/>
      </c>
      <c r="F178" s="9" t="str">
        <f t="shared" si="45"/>
        <v/>
      </c>
      <c r="G178" s="23" t="str">
        <f t="shared" si="52"/>
        <v/>
      </c>
      <c r="H178" s="3">
        <f t="shared" si="53"/>
        <v>6376384.3048531245</v>
      </c>
      <c r="I178" s="30"/>
      <c r="J178" s="9" t="str">
        <f t="shared" si="46"/>
        <v/>
      </c>
      <c r="K178" s="5" t="str">
        <f t="shared" si="47"/>
        <v/>
      </c>
    </row>
    <row r="179" spans="1:11">
      <c r="A179" s="2">
        <f t="shared" si="48"/>
        <v>5220</v>
      </c>
      <c r="B179" s="22">
        <f t="shared" si="51"/>
        <v>-3337878.9746133522</v>
      </c>
      <c r="C179" s="9" t="str">
        <f t="shared" si="42"/>
        <v/>
      </c>
      <c r="D179" s="23" t="str">
        <f t="shared" si="43"/>
        <v/>
      </c>
      <c r="E179" s="22" t="str">
        <f t="shared" si="44"/>
        <v/>
      </c>
      <c r="F179" s="9" t="str">
        <f t="shared" si="45"/>
        <v/>
      </c>
      <c r="G179" s="23" t="str">
        <f t="shared" si="52"/>
        <v/>
      </c>
      <c r="H179" s="3">
        <f t="shared" si="53"/>
        <v>6376384.3048531245</v>
      </c>
      <c r="I179" s="30"/>
      <c r="J179" s="9" t="str">
        <f t="shared" si="46"/>
        <v/>
      </c>
      <c r="K179" s="5" t="str">
        <f t="shared" si="47"/>
        <v/>
      </c>
    </row>
    <row r="180" spans="1:11">
      <c r="A180" s="2">
        <f t="shared" si="48"/>
        <v>5250</v>
      </c>
      <c r="B180" s="22">
        <f t="shared" si="51"/>
        <v>-3337878.9746133522</v>
      </c>
      <c r="C180" s="9" t="str">
        <f t="shared" si="42"/>
        <v/>
      </c>
      <c r="D180" s="23" t="str">
        <f t="shared" si="43"/>
        <v/>
      </c>
      <c r="E180" s="22" t="str">
        <f t="shared" si="44"/>
        <v/>
      </c>
      <c r="F180" s="9" t="str">
        <f t="shared" si="45"/>
        <v/>
      </c>
      <c r="G180" s="23" t="str">
        <f t="shared" si="52"/>
        <v/>
      </c>
      <c r="H180" s="3">
        <f t="shared" si="53"/>
        <v>6376384.3048531245</v>
      </c>
      <c r="I180" s="30"/>
      <c r="J180" s="9" t="str">
        <f t="shared" si="46"/>
        <v/>
      </c>
      <c r="K180" s="5" t="str">
        <f t="shared" si="47"/>
        <v/>
      </c>
    </row>
    <row r="181" spans="1:11">
      <c r="A181" s="2">
        <f t="shared" si="48"/>
        <v>5280</v>
      </c>
      <c r="B181" s="22">
        <f t="shared" si="51"/>
        <v>-3337878.9746133522</v>
      </c>
      <c r="C181" s="9" t="str">
        <f t="shared" si="42"/>
        <v/>
      </c>
      <c r="D181" s="23" t="str">
        <f t="shared" si="43"/>
        <v/>
      </c>
      <c r="E181" s="22" t="str">
        <f t="shared" si="44"/>
        <v/>
      </c>
      <c r="F181" s="9" t="str">
        <f t="shared" si="45"/>
        <v/>
      </c>
      <c r="G181" s="23" t="str">
        <f t="shared" si="52"/>
        <v/>
      </c>
      <c r="H181" s="3">
        <f t="shared" si="53"/>
        <v>6376384.3048531245</v>
      </c>
      <c r="I181" s="30"/>
      <c r="J181" s="9" t="str">
        <f t="shared" si="46"/>
        <v/>
      </c>
      <c r="K181" s="5" t="str">
        <f t="shared" si="47"/>
        <v/>
      </c>
    </row>
    <row r="182" spans="1:11">
      <c r="A182" s="2">
        <f t="shared" si="48"/>
        <v>5310</v>
      </c>
      <c r="B182" s="22">
        <f t="shared" si="51"/>
        <v>-3337878.9746133522</v>
      </c>
      <c r="C182" s="9" t="str">
        <f t="shared" si="42"/>
        <v/>
      </c>
      <c r="D182" s="23" t="str">
        <f t="shared" si="43"/>
        <v/>
      </c>
      <c r="E182" s="22" t="str">
        <f t="shared" si="44"/>
        <v/>
      </c>
      <c r="F182" s="9" t="str">
        <f t="shared" si="45"/>
        <v/>
      </c>
      <c r="G182" s="23" t="str">
        <f t="shared" si="52"/>
        <v/>
      </c>
      <c r="H182" s="3">
        <f t="shared" si="53"/>
        <v>6376384.3048531245</v>
      </c>
      <c r="I182" s="30"/>
      <c r="J182" s="9" t="str">
        <f t="shared" si="46"/>
        <v/>
      </c>
      <c r="K182" s="5" t="str">
        <f t="shared" si="47"/>
        <v/>
      </c>
    </row>
    <row r="183" spans="1:11">
      <c r="A183" s="2">
        <f t="shared" si="48"/>
        <v>5340</v>
      </c>
      <c r="B183" s="22">
        <f t="shared" si="51"/>
        <v>-3337878.9746133522</v>
      </c>
      <c r="C183" s="9" t="str">
        <f t="shared" si="42"/>
        <v/>
      </c>
      <c r="D183" s="23" t="str">
        <f t="shared" si="43"/>
        <v/>
      </c>
      <c r="E183" s="22" t="str">
        <f t="shared" si="44"/>
        <v/>
      </c>
      <c r="F183" s="9" t="str">
        <f t="shared" si="45"/>
        <v/>
      </c>
      <c r="G183" s="23" t="str">
        <f t="shared" si="52"/>
        <v/>
      </c>
      <c r="H183" s="3">
        <f t="shared" si="53"/>
        <v>6376384.3048531245</v>
      </c>
      <c r="I183" s="30"/>
      <c r="J183" s="9" t="str">
        <f t="shared" si="46"/>
        <v/>
      </c>
      <c r="K183" s="5" t="str">
        <f t="shared" si="47"/>
        <v/>
      </c>
    </row>
    <row r="184" spans="1:11">
      <c r="A184" s="2">
        <f t="shared" si="48"/>
        <v>5370</v>
      </c>
      <c r="B184" s="22">
        <f t="shared" si="51"/>
        <v>-3337878.9746133522</v>
      </c>
      <c r="C184" s="9" t="str">
        <f t="shared" si="42"/>
        <v/>
      </c>
      <c r="D184" s="23" t="str">
        <f t="shared" si="43"/>
        <v/>
      </c>
      <c r="E184" s="22" t="str">
        <f t="shared" si="44"/>
        <v/>
      </c>
      <c r="F184" s="9" t="str">
        <f t="shared" si="45"/>
        <v/>
      </c>
      <c r="G184" s="23" t="str">
        <f t="shared" si="52"/>
        <v/>
      </c>
      <c r="H184" s="3">
        <f t="shared" si="53"/>
        <v>6376384.3048531245</v>
      </c>
      <c r="I184" s="30"/>
      <c r="J184" s="9" t="str">
        <f t="shared" si="46"/>
        <v/>
      </c>
      <c r="K184" s="5" t="str">
        <f t="shared" si="47"/>
        <v/>
      </c>
    </row>
    <row r="185" spans="1:11">
      <c r="A185" s="2">
        <f t="shared" si="48"/>
        <v>5400</v>
      </c>
      <c r="B185" s="22">
        <f t="shared" si="51"/>
        <v>-3337878.9746133522</v>
      </c>
      <c r="C185" s="9" t="str">
        <f t="shared" si="42"/>
        <v/>
      </c>
      <c r="D185" s="23" t="str">
        <f t="shared" si="43"/>
        <v/>
      </c>
      <c r="E185" s="22" t="str">
        <f t="shared" si="44"/>
        <v/>
      </c>
      <c r="F185" s="9" t="str">
        <f t="shared" si="45"/>
        <v/>
      </c>
      <c r="G185" s="23" t="str">
        <f t="shared" si="52"/>
        <v/>
      </c>
      <c r="H185" s="3">
        <f t="shared" si="53"/>
        <v>6376384.3048531245</v>
      </c>
      <c r="I185" s="30"/>
      <c r="J185" s="9" t="str">
        <f t="shared" si="46"/>
        <v/>
      </c>
      <c r="K185" s="5" t="str">
        <f t="shared" si="47"/>
        <v/>
      </c>
    </row>
    <row r="186" spans="1:11">
      <c r="A186" s="2">
        <f t="shared" si="48"/>
        <v>5430</v>
      </c>
      <c r="B186" s="22">
        <f t="shared" si="51"/>
        <v>-3337878.9746133522</v>
      </c>
      <c r="C186" s="9" t="str">
        <f t="shared" si="42"/>
        <v/>
      </c>
      <c r="D186" s="23" t="str">
        <f t="shared" si="43"/>
        <v/>
      </c>
      <c r="E186" s="22" t="str">
        <f t="shared" si="44"/>
        <v/>
      </c>
      <c r="F186" s="9" t="str">
        <f t="shared" si="45"/>
        <v/>
      </c>
      <c r="G186" s="23" t="str">
        <f t="shared" si="52"/>
        <v/>
      </c>
      <c r="H186" s="3">
        <f t="shared" si="53"/>
        <v>6376384.3048531245</v>
      </c>
      <c r="I186" s="30"/>
      <c r="J186" s="9" t="str">
        <f t="shared" si="46"/>
        <v/>
      </c>
      <c r="K186" s="5" t="str">
        <f t="shared" si="47"/>
        <v/>
      </c>
    </row>
    <row r="187" spans="1:11">
      <c r="A187" s="2">
        <f t="shared" si="48"/>
        <v>5460</v>
      </c>
      <c r="B187" s="22">
        <f t="shared" si="51"/>
        <v>-3337878.9746133522</v>
      </c>
      <c r="C187" s="9" t="str">
        <f t="shared" si="42"/>
        <v/>
      </c>
      <c r="D187" s="23" t="str">
        <f t="shared" si="43"/>
        <v/>
      </c>
      <c r="E187" s="22" t="str">
        <f t="shared" si="44"/>
        <v/>
      </c>
      <c r="F187" s="9" t="str">
        <f t="shared" si="45"/>
        <v/>
      </c>
      <c r="G187" s="23" t="str">
        <f t="shared" si="52"/>
        <v/>
      </c>
      <c r="H187" s="3">
        <f t="shared" si="53"/>
        <v>6376384.3048531245</v>
      </c>
      <c r="I187" s="30"/>
      <c r="J187" s="9" t="str">
        <f t="shared" si="46"/>
        <v/>
      </c>
      <c r="K187" s="5" t="str">
        <f t="shared" si="47"/>
        <v/>
      </c>
    </row>
    <row r="188" spans="1:11">
      <c r="A188" s="2">
        <f t="shared" si="48"/>
        <v>5490</v>
      </c>
      <c r="B188" s="22">
        <f t="shared" si="51"/>
        <v>-3337878.9746133522</v>
      </c>
      <c r="C188" s="9" t="str">
        <f t="shared" si="42"/>
        <v/>
      </c>
      <c r="D188" s="23" t="str">
        <f t="shared" si="43"/>
        <v/>
      </c>
      <c r="E188" s="22" t="str">
        <f t="shared" si="44"/>
        <v/>
      </c>
      <c r="F188" s="9" t="str">
        <f t="shared" si="45"/>
        <v/>
      </c>
      <c r="G188" s="23" t="str">
        <f t="shared" si="52"/>
        <v/>
      </c>
      <c r="H188" s="3">
        <f t="shared" si="53"/>
        <v>6376384.3048531245</v>
      </c>
      <c r="I188" s="30"/>
      <c r="J188" s="9" t="str">
        <f t="shared" si="46"/>
        <v/>
      </c>
      <c r="K188" s="5" t="str">
        <f t="shared" si="47"/>
        <v/>
      </c>
    </row>
    <row r="189" spans="1:11">
      <c r="A189" s="2">
        <f t="shared" si="48"/>
        <v>5520</v>
      </c>
      <c r="B189" s="22">
        <f t="shared" si="51"/>
        <v>-3337878.9746133522</v>
      </c>
      <c r="C189" s="9" t="str">
        <f t="shared" ref="C189:C204" si="54">IF(H187&lt;$B$2*1000,"",C188+D188*dt)</f>
        <v/>
      </c>
      <c r="D189" s="23" t="str">
        <f t="shared" ref="D189:D204" si="55">IF(H188&lt;$B$2*1000,"",-GM*x/pr^3)</f>
        <v/>
      </c>
      <c r="E189" s="22" t="str">
        <f t="shared" ref="E189:E204" si="56">IF(H188&lt;$B$2*1000,"",E188+vy*dt)</f>
        <v/>
      </c>
      <c r="F189" s="9" t="str">
        <f t="shared" ref="F189:F204" si="57">IF(H187&lt;$B$2*1000,"",F188+G188*dt)</f>
        <v/>
      </c>
      <c r="G189" s="23" t="str">
        <f t="shared" si="52"/>
        <v/>
      </c>
      <c r="H189" s="3">
        <f t="shared" si="53"/>
        <v>6376384.3048531245</v>
      </c>
      <c r="I189" s="30"/>
      <c r="J189" s="9" t="str">
        <f t="shared" ref="J189:J204" si="58">IF(H188&lt;$B$2*1000,"",SQRT(vx^2+vy^2))</f>
        <v/>
      </c>
      <c r="K189" s="5" t="str">
        <f t="shared" ref="K189:K204" si="59">IF(H188&lt;$B$2*1000,"",SQRT(ax^2+ay^2))</f>
        <v/>
      </c>
    </row>
    <row r="190" spans="1:11">
      <c r="A190" s="2">
        <f t="shared" si="48"/>
        <v>5550</v>
      </c>
      <c r="B190" s="22">
        <f t="shared" si="51"/>
        <v>-3337878.9746133522</v>
      </c>
      <c r="C190" s="9" t="str">
        <f t="shared" si="54"/>
        <v/>
      </c>
      <c r="D190" s="23" t="str">
        <f t="shared" si="55"/>
        <v/>
      </c>
      <c r="E190" s="22" t="str">
        <f t="shared" si="56"/>
        <v/>
      </c>
      <c r="F190" s="9" t="str">
        <f t="shared" si="57"/>
        <v/>
      </c>
      <c r="G190" s="23" t="str">
        <f t="shared" si="52"/>
        <v/>
      </c>
      <c r="H190" s="3">
        <f t="shared" si="53"/>
        <v>6376384.3048531245</v>
      </c>
      <c r="I190" s="30"/>
      <c r="J190" s="9" t="str">
        <f t="shared" si="58"/>
        <v/>
      </c>
      <c r="K190" s="5" t="str">
        <f t="shared" si="59"/>
        <v/>
      </c>
    </row>
    <row r="191" spans="1:11">
      <c r="A191" s="2">
        <f t="shared" si="48"/>
        <v>5580</v>
      </c>
      <c r="B191" s="22">
        <f t="shared" si="51"/>
        <v>-3337878.9746133522</v>
      </c>
      <c r="C191" s="9" t="str">
        <f t="shared" si="54"/>
        <v/>
      </c>
      <c r="D191" s="23" t="str">
        <f t="shared" si="55"/>
        <v/>
      </c>
      <c r="E191" s="22" t="str">
        <f t="shared" si="56"/>
        <v/>
      </c>
      <c r="F191" s="9" t="str">
        <f t="shared" si="57"/>
        <v/>
      </c>
      <c r="G191" s="23" t="str">
        <f t="shared" si="52"/>
        <v/>
      </c>
      <c r="H191" s="3">
        <f t="shared" si="53"/>
        <v>6376384.3048531245</v>
      </c>
      <c r="I191" s="30"/>
      <c r="J191" s="9" t="str">
        <f t="shared" si="58"/>
        <v/>
      </c>
      <c r="K191" s="5" t="str">
        <f t="shared" si="59"/>
        <v/>
      </c>
    </row>
    <row r="192" spans="1:11">
      <c r="A192" s="2">
        <f t="shared" si="48"/>
        <v>5610</v>
      </c>
      <c r="B192" s="22">
        <f t="shared" si="51"/>
        <v>-3337878.9746133522</v>
      </c>
      <c r="C192" s="9" t="str">
        <f t="shared" si="54"/>
        <v/>
      </c>
      <c r="D192" s="23" t="str">
        <f t="shared" si="55"/>
        <v/>
      </c>
      <c r="E192" s="22" t="str">
        <f t="shared" si="56"/>
        <v/>
      </c>
      <c r="F192" s="9" t="str">
        <f t="shared" si="57"/>
        <v/>
      </c>
      <c r="G192" s="23" t="str">
        <f t="shared" si="52"/>
        <v/>
      </c>
      <c r="H192" s="3">
        <f t="shared" si="53"/>
        <v>6376384.3048531245</v>
      </c>
      <c r="I192" s="30"/>
      <c r="J192" s="9" t="str">
        <f t="shared" si="58"/>
        <v/>
      </c>
      <c r="K192" s="5" t="str">
        <f t="shared" si="59"/>
        <v/>
      </c>
    </row>
    <row r="193" spans="1:11">
      <c r="A193" s="2">
        <f t="shared" si="48"/>
        <v>5640</v>
      </c>
      <c r="B193" s="22">
        <f t="shared" si="51"/>
        <v>-3337878.9746133522</v>
      </c>
      <c r="C193" s="9" t="str">
        <f t="shared" si="54"/>
        <v/>
      </c>
      <c r="D193" s="23" t="str">
        <f t="shared" si="55"/>
        <v/>
      </c>
      <c r="E193" s="22" t="str">
        <f t="shared" si="56"/>
        <v/>
      </c>
      <c r="F193" s="9" t="str">
        <f t="shared" si="57"/>
        <v/>
      </c>
      <c r="G193" s="23" t="str">
        <f t="shared" si="52"/>
        <v/>
      </c>
      <c r="H193" s="3">
        <f t="shared" si="53"/>
        <v>6376384.3048531245</v>
      </c>
      <c r="I193" s="30"/>
      <c r="J193" s="9" t="str">
        <f t="shared" si="58"/>
        <v/>
      </c>
      <c r="K193" s="5" t="str">
        <f t="shared" si="59"/>
        <v/>
      </c>
    </row>
    <row r="194" spans="1:11">
      <c r="A194" s="2">
        <f t="shared" si="48"/>
        <v>5670</v>
      </c>
      <c r="B194" s="22">
        <f t="shared" si="51"/>
        <v>-3337878.9746133522</v>
      </c>
      <c r="C194" s="9" t="str">
        <f t="shared" si="54"/>
        <v/>
      </c>
      <c r="D194" s="23" t="str">
        <f t="shared" si="55"/>
        <v/>
      </c>
      <c r="E194" s="22" t="str">
        <f t="shared" si="56"/>
        <v/>
      </c>
      <c r="F194" s="9" t="str">
        <f t="shared" si="57"/>
        <v/>
      </c>
      <c r="G194" s="23" t="str">
        <f t="shared" si="52"/>
        <v/>
      </c>
      <c r="H194" s="3">
        <f t="shared" si="53"/>
        <v>6376384.3048531245</v>
      </c>
      <c r="I194" s="30"/>
      <c r="J194" s="9" t="str">
        <f t="shared" si="58"/>
        <v/>
      </c>
      <c r="K194" s="5" t="str">
        <f t="shared" si="59"/>
        <v/>
      </c>
    </row>
    <row r="195" spans="1:11">
      <c r="A195" s="2">
        <f t="shared" si="48"/>
        <v>5700</v>
      </c>
      <c r="B195" s="22">
        <f t="shared" si="51"/>
        <v>-3337878.9746133522</v>
      </c>
      <c r="C195" s="9" t="str">
        <f t="shared" si="54"/>
        <v/>
      </c>
      <c r="D195" s="23" t="str">
        <f t="shared" si="55"/>
        <v/>
      </c>
      <c r="E195" s="22" t="str">
        <f t="shared" si="56"/>
        <v/>
      </c>
      <c r="F195" s="9" t="str">
        <f t="shared" si="57"/>
        <v/>
      </c>
      <c r="G195" s="23" t="str">
        <f t="shared" si="52"/>
        <v/>
      </c>
      <c r="H195" s="3">
        <f t="shared" si="53"/>
        <v>6376384.3048531245</v>
      </c>
      <c r="I195" s="30"/>
      <c r="J195" s="9" t="str">
        <f t="shared" si="58"/>
        <v/>
      </c>
      <c r="K195" s="5" t="str">
        <f t="shared" si="59"/>
        <v/>
      </c>
    </row>
    <row r="196" spans="1:11">
      <c r="A196" s="2">
        <f t="shared" si="48"/>
        <v>5730</v>
      </c>
      <c r="B196" s="22">
        <f t="shared" si="51"/>
        <v>-3337878.9746133522</v>
      </c>
      <c r="C196" s="9" t="str">
        <f t="shared" si="54"/>
        <v/>
      </c>
      <c r="D196" s="23" t="str">
        <f t="shared" si="55"/>
        <v/>
      </c>
      <c r="E196" s="22" t="str">
        <f t="shared" si="56"/>
        <v/>
      </c>
      <c r="F196" s="9" t="str">
        <f t="shared" si="57"/>
        <v/>
      </c>
      <c r="G196" s="23" t="str">
        <f t="shared" si="52"/>
        <v/>
      </c>
      <c r="H196" s="3">
        <f t="shared" si="53"/>
        <v>6376384.3048531245</v>
      </c>
      <c r="I196" s="30"/>
      <c r="J196" s="9" t="str">
        <f t="shared" si="58"/>
        <v/>
      </c>
      <c r="K196" s="5" t="str">
        <f t="shared" si="59"/>
        <v/>
      </c>
    </row>
    <row r="197" spans="1:11">
      <c r="A197" s="2">
        <f t="shared" si="48"/>
        <v>5760</v>
      </c>
      <c r="B197" s="22">
        <f t="shared" si="51"/>
        <v>-3337878.9746133522</v>
      </c>
      <c r="C197" s="9" t="str">
        <f t="shared" si="54"/>
        <v/>
      </c>
      <c r="D197" s="23" t="str">
        <f t="shared" si="55"/>
        <v/>
      </c>
      <c r="E197" s="22" t="str">
        <f t="shared" si="56"/>
        <v/>
      </c>
      <c r="F197" s="9" t="str">
        <f t="shared" si="57"/>
        <v/>
      </c>
      <c r="G197" s="23" t="str">
        <f t="shared" si="52"/>
        <v/>
      </c>
      <c r="H197" s="3">
        <f t="shared" si="53"/>
        <v>6376384.3048531245</v>
      </c>
      <c r="I197" s="30"/>
      <c r="J197" s="9" t="str">
        <f t="shared" si="58"/>
        <v/>
      </c>
      <c r="K197" s="5" t="str">
        <f t="shared" si="59"/>
        <v/>
      </c>
    </row>
    <row r="198" spans="1:11">
      <c r="A198" s="2">
        <f t="shared" ref="A198:A204" si="60">A197+dt</f>
        <v>5790</v>
      </c>
      <c r="B198" s="22">
        <f t="shared" ref="B198:B204" si="61">IF(H197&lt;$B$2*1000,B197,B197+vx*dt)</f>
        <v>-3337878.9746133522</v>
      </c>
      <c r="C198" s="9" t="str">
        <f t="shared" si="54"/>
        <v/>
      </c>
      <c r="D198" s="23" t="str">
        <f t="shared" si="55"/>
        <v/>
      </c>
      <c r="E198" s="22" t="str">
        <f t="shared" si="56"/>
        <v/>
      </c>
      <c r="F198" s="9" t="str">
        <f t="shared" si="57"/>
        <v/>
      </c>
      <c r="G198" s="23" t="str">
        <f t="shared" si="52"/>
        <v/>
      </c>
      <c r="H198" s="3">
        <f t="shared" ref="H198:H204" si="62">IF(H197&lt;$B$2*1000,H197,SQRT(x^2+y^2))</f>
        <v>6376384.3048531245</v>
      </c>
      <c r="I198" s="30"/>
      <c r="J198" s="9" t="str">
        <f t="shared" si="58"/>
        <v/>
      </c>
      <c r="K198" s="5" t="str">
        <f t="shared" si="59"/>
        <v/>
      </c>
    </row>
    <row r="199" spans="1:11">
      <c r="A199" s="2">
        <f t="shared" si="60"/>
        <v>5820</v>
      </c>
      <c r="B199" s="22">
        <f t="shared" si="61"/>
        <v>-3337878.9746133522</v>
      </c>
      <c r="C199" s="9" t="str">
        <f t="shared" si="54"/>
        <v/>
      </c>
      <c r="D199" s="23" t="str">
        <f t="shared" si="55"/>
        <v/>
      </c>
      <c r="E199" s="22" t="str">
        <f t="shared" si="56"/>
        <v/>
      </c>
      <c r="F199" s="9" t="str">
        <f t="shared" si="57"/>
        <v/>
      </c>
      <c r="G199" s="23" t="str">
        <f t="shared" si="52"/>
        <v/>
      </c>
      <c r="H199" s="3">
        <f t="shared" si="62"/>
        <v>6376384.3048531245</v>
      </c>
      <c r="I199" s="30"/>
      <c r="J199" s="9" t="str">
        <f t="shared" si="58"/>
        <v/>
      </c>
      <c r="K199" s="5" t="str">
        <f t="shared" si="59"/>
        <v/>
      </c>
    </row>
    <row r="200" spans="1:11">
      <c r="A200" s="2">
        <f t="shared" si="60"/>
        <v>5850</v>
      </c>
      <c r="B200" s="22">
        <f t="shared" si="61"/>
        <v>-3337878.9746133522</v>
      </c>
      <c r="C200" s="9" t="str">
        <f t="shared" si="54"/>
        <v/>
      </c>
      <c r="D200" s="23" t="str">
        <f t="shared" si="55"/>
        <v/>
      </c>
      <c r="E200" s="22" t="str">
        <f t="shared" si="56"/>
        <v/>
      </c>
      <c r="F200" s="9" t="str">
        <f t="shared" si="57"/>
        <v/>
      </c>
      <c r="G200" s="23" t="str">
        <f t="shared" si="52"/>
        <v/>
      </c>
      <c r="H200" s="3">
        <f t="shared" si="62"/>
        <v>6376384.3048531245</v>
      </c>
      <c r="I200" s="30"/>
      <c r="J200" s="9" t="str">
        <f t="shared" si="58"/>
        <v/>
      </c>
      <c r="K200" s="5" t="str">
        <f t="shared" si="59"/>
        <v/>
      </c>
    </row>
    <row r="201" spans="1:11">
      <c r="A201" s="2">
        <f t="shared" si="60"/>
        <v>5880</v>
      </c>
      <c r="B201" s="22">
        <f t="shared" si="61"/>
        <v>-3337878.9746133522</v>
      </c>
      <c r="C201" s="9" t="str">
        <f t="shared" si="54"/>
        <v/>
      </c>
      <c r="D201" s="23" t="str">
        <f t="shared" si="55"/>
        <v/>
      </c>
      <c r="E201" s="22" t="str">
        <f t="shared" si="56"/>
        <v/>
      </c>
      <c r="F201" s="9" t="str">
        <f t="shared" si="57"/>
        <v/>
      </c>
      <c r="G201" s="23" t="str">
        <f t="shared" si="52"/>
        <v/>
      </c>
      <c r="H201" s="3">
        <f t="shared" si="62"/>
        <v>6376384.3048531245</v>
      </c>
      <c r="I201" s="30"/>
      <c r="J201" s="9" t="str">
        <f t="shared" si="58"/>
        <v/>
      </c>
      <c r="K201" s="5" t="str">
        <f t="shared" si="59"/>
        <v/>
      </c>
    </row>
    <row r="202" spans="1:11">
      <c r="A202" s="2">
        <f t="shared" si="60"/>
        <v>5910</v>
      </c>
      <c r="B202" s="22">
        <f t="shared" si="61"/>
        <v>-3337878.9746133522</v>
      </c>
      <c r="C202" s="9" t="str">
        <f t="shared" si="54"/>
        <v/>
      </c>
      <c r="D202" s="23" t="str">
        <f t="shared" si="55"/>
        <v/>
      </c>
      <c r="E202" s="22" t="str">
        <f t="shared" si="56"/>
        <v/>
      </c>
      <c r="F202" s="9" t="str">
        <f t="shared" si="57"/>
        <v/>
      </c>
      <c r="G202" s="23" t="str">
        <f t="shared" si="52"/>
        <v/>
      </c>
      <c r="H202" s="3">
        <f t="shared" si="62"/>
        <v>6376384.3048531245</v>
      </c>
      <c r="I202" s="30"/>
      <c r="J202" s="9" t="str">
        <f t="shared" si="58"/>
        <v/>
      </c>
      <c r="K202" s="5" t="str">
        <f t="shared" si="59"/>
        <v/>
      </c>
    </row>
    <row r="203" spans="1:11">
      <c r="A203" s="2">
        <f t="shared" si="60"/>
        <v>5940</v>
      </c>
      <c r="B203" s="22">
        <f t="shared" si="61"/>
        <v>-3337878.9746133522</v>
      </c>
      <c r="C203" s="9" t="str">
        <f t="shared" si="54"/>
        <v/>
      </c>
      <c r="D203" s="23" t="str">
        <f t="shared" si="55"/>
        <v/>
      </c>
      <c r="E203" s="22" t="str">
        <f t="shared" si="56"/>
        <v/>
      </c>
      <c r="F203" s="9" t="str">
        <f t="shared" si="57"/>
        <v/>
      </c>
      <c r="G203" s="23" t="str">
        <f t="shared" si="52"/>
        <v/>
      </c>
      <c r="H203" s="3">
        <f t="shared" si="62"/>
        <v>6376384.3048531245</v>
      </c>
      <c r="I203" s="30"/>
      <c r="J203" s="9" t="str">
        <f t="shared" si="58"/>
        <v/>
      </c>
      <c r="K203" s="5" t="str">
        <f t="shared" si="59"/>
        <v/>
      </c>
    </row>
    <row r="204" spans="1:11">
      <c r="A204" s="2">
        <f t="shared" si="60"/>
        <v>5970</v>
      </c>
      <c r="B204" s="22">
        <f t="shared" si="61"/>
        <v>-3337878.9746133522</v>
      </c>
      <c r="C204" s="9" t="str">
        <f t="shared" si="54"/>
        <v/>
      </c>
      <c r="D204" s="23" t="str">
        <f t="shared" si="55"/>
        <v/>
      </c>
      <c r="E204" s="22" t="str">
        <f t="shared" si="56"/>
        <v/>
      </c>
      <c r="F204" s="9" t="str">
        <f t="shared" si="57"/>
        <v/>
      </c>
      <c r="G204" s="23" t="str">
        <f t="shared" si="52"/>
        <v/>
      </c>
      <c r="H204" s="3">
        <f t="shared" si="62"/>
        <v>6376384.3048531245</v>
      </c>
      <c r="I204" s="30"/>
      <c r="J204" s="9" t="str">
        <f t="shared" si="58"/>
        <v/>
      </c>
      <c r="K204" s="5" t="str">
        <f t="shared" si="59"/>
        <v/>
      </c>
    </row>
  </sheetData>
  <mergeCells count="2">
    <mergeCell ref="I1:J1"/>
    <mergeCell ref="I2:J2"/>
  </mergeCells>
  <pageMargins left="0.7" right="0.7" top="0.75" bottom="0.75" header="0.3" footer="0.3"/>
  <pageSetup paperSize="9" orientation="portrait" r:id="rId1"/>
  <ignoredErrors>
    <ignoredError sqref="E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="120" zoomScaleNormal="120" workbookViewId="0">
      <selection activeCell="B3" sqref="B3"/>
    </sheetView>
  </sheetViews>
  <sheetFormatPr defaultRowHeight="12.75"/>
  <cols>
    <col min="1" max="1" width="27.42578125" bestFit="1" customWidth="1"/>
  </cols>
  <sheetData>
    <row r="1" spans="1:3">
      <c r="B1" s="32" t="s">
        <v>22</v>
      </c>
      <c r="C1" s="32" t="s">
        <v>23</v>
      </c>
    </row>
    <row r="2" spans="1:3">
      <c r="A2" t="s">
        <v>19</v>
      </c>
      <c r="B2">
        <f>SQRT(GM/1000/'Obliczanie orbity'!B2)</f>
        <v>7903.2454602693506</v>
      </c>
      <c r="C2">
        <f>B2/1000</f>
        <v>7.9032454602693507</v>
      </c>
    </row>
    <row r="3" spans="1:3">
      <c r="A3" t="s">
        <v>20</v>
      </c>
      <c r="B3">
        <f>2*PI()*'Obliczanie orbity'!H5/B2</f>
        <v>5150.0962009248005</v>
      </c>
      <c r="C3">
        <f>B3/60</f>
        <v>85.834936682080013</v>
      </c>
    </row>
    <row r="4" spans="1:3">
      <c r="B4" s="32" t="s">
        <v>21</v>
      </c>
      <c r="C4" s="3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2</vt:i4>
      </vt:variant>
      <vt:variant>
        <vt:lpstr>Wykresy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2" baseType="lpstr">
      <vt:lpstr>Obliczanie orbity</vt:lpstr>
      <vt:lpstr>Obliczenia pomocnicze</vt:lpstr>
      <vt:lpstr>Orbita</vt:lpstr>
      <vt:lpstr>ax</vt:lpstr>
      <vt:lpstr>ay</vt:lpstr>
      <vt:lpstr>dt</vt:lpstr>
      <vt:lpstr>GM</vt:lpstr>
      <vt:lpstr>pr</vt:lpstr>
      <vt:lpstr>vx</vt:lpstr>
      <vt:lpstr>vy</vt:lpstr>
      <vt:lpstr>x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Magda Kopacz</cp:lastModifiedBy>
  <dcterms:created xsi:type="dcterms:W3CDTF">1998-06-09T08:52:28Z</dcterms:created>
  <dcterms:modified xsi:type="dcterms:W3CDTF">2014-02-10T11:53:20Z</dcterms:modified>
</cp:coreProperties>
</file>